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4820" windowHeight="13245" tabRatio="815" activeTab="0"/>
  </bookViews>
  <sheets>
    <sheet name="Order Sheet" sheetId="1" r:id="rId1"/>
    <sheet name="Order Instructions" sheetId="2" r:id="rId2"/>
    <sheet name="Lidu Asst. Group" sheetId="3" r:id="rId3"/>
    <sheet name="Wizard Asst. Group" sheetId="4" r:id="rId4"/>
    <sheet name="Dominator Asst. Group" sheetId="5" r:id="rId5"/>
    <sheet name="T-Sky Asst. Group" sheetId="6" r:id="rId6"/>
    <sheet name="Flower King Asst. Group" sheetId="7" r:id="rId7"/>
    <sheet name="Raccoon Asst. Group" sheetId="8" r:id="rId8"/>
    <sheet name="Nishi Asst Group" sheetId="9" r:id="rId9"/>
    <sheet name="Guandu Assst Group" sheetId="10" r:id="rId10"/>
    <sheet name="Finale Chain Combos" sheetId="11" r:id="rId11"/>
    <sheet name="Vulcan Asst. Group" sheetId="12" r:id="rId12"/>
  </sheets>
  <externalReferences>
    <externalReference r:id="rId15"/>
  </externalReferences>
  <definedNames>
    <definedName name="_xlnm._FilterDatabase" localSheetId="0" hidden="1">'Order Sheet'!$A$15:$AD$1214</definedName>
  </definedNames>
  <calcPr fullCalcOnLoad="1"/>
</workbook>
</file>

<file path=xl/sharedStrings.xml><?xml version="1.0" encoding="utf-8"?>
<sst xmlns="http://schemas.openxmlformats.org/spreadsheetml/2006/main" count="10020" uniqueCount="3710">
  <si>
    <t>LD8142</t>
  </si>
  <si>
    <t>LD8143</t>
  </si>
  <si>
    <t xml:space="preserve">LD8144 </t>
  </si>
  <si>
    <t>LD8145</t>
  </si>
  <si>
    <t>LD8146</t>
  </si>
  <si>
    <t>DM22E400-3</t>
  </si>
  <si>
    <t>Green Falling Leaves</t>
  </si>
  <si>
    <t>DM22E400-4</t>
  </si>
  <si>
    <t>DM22E400-5</t>
  </si>
  <si>
    <t>Slice - 13s Fan Silver Crackling Comets</t>
  </si>
  <si>
    <t>Slice - 13s Fan Tourbillion Fan</t>
  </si>
  <si>
    <t>Slice - 13s Fan Red / White / Blue Fan</t>
  </si>
  <si>
    <t>LD8152</t>
  </si>
  <si>
    <t>150sh</t>
  </si>
  <si>
    <t>300sh</t>
  </si>
  <si>
    <t>CF2030003</t>
  </si>
  <si>
    <t>CX2030007</t>
  </si>
  <si>
    <t>"W" shaped - purple stars time rain tail green to purple crossette</t>
  </si>
  <si>
    <t>"X" shaped - all red comet 
to red crosette</t>
  </si>
  <si>
    <t>"X" shaped - all silver comet 
to silver crossette</t>
  </si>
  <si>
    <t>"X" shaped - all blue comet 
to blue crossette</t>
  </si>
  <si>
    <t>"X" shaped - all brocade comet 
to brocade crossette</t>
  </si>
  <si>
    <t>"X" shaped - purple crossette and lemon crossette</t>
  </si>
  <si>
    <t>"Z" shaped - blue brocade big crackling flower</t>
  </si>
  <si>
    <t>"Z" shaped - swinging the blues 
a.k.a. blue rhyme of dancing</t>
  </si>
  <si>
    <t>"Z" shaped - waving the flag</t>
  </si>
  <si>
    <t>"Z" shaped - green to purple crossette</t>
  </si>
  <si>
    <t>"Z" shaped - double z purple stars green scenery</t>
  </si>
  <si>
    <t>"Z" shaped - red sun (double z)</t>
  </si>
  <si>
    <t>"Z" shaped - colorful world</t>
  </si>
  <si>
    <t>"Z" shaped - green stars gold glittering</t>
  </si>
  <si>
    <t>"Z" shaped - red crackling tail silver crossette</t>
  </si>
  <si>
    <t>"Z" shaped - brocade crackling report</t>
  </si>
  <si>
    <t>"Z" shaped - five colorful dragon</t>
  </si>
  <si>
    <t>"Z" shaped - brocade tail green glittering crackle</t>
  </si>
  <si>
    <t>"Z" shaped - green crackling flower purple crossette</t>
  </si>
  <si>
    <t>"Z" shaped - violet brocade</t>
  </si>
  <si>
    <t>"Z" shaped - green crossette</t>
  </si>
  <si>
    <t>"Z" shaped - four step five stage whistle color salute</t>
  </si>
  <si>
    <r>
      <t>T-Sky</t>
    </r>
    <r>
      <rPr>
        <sz val="10"/>
        <rFont val="Arial"/>
        <family val="2"/>
      </rPr>
      <t xml:space="preserve"> showcase assorted shells -    </t>
    </r>
    <r>
      <rPr>
        <b/>
        <sz val="10"/>
        <rFont val="Arial"/>
        <family val="2"/>
      </rPr>
      <t>A</t>
    </r>
  </si>
  <si>
    <r>
      <t>T-Sky</t>
    </r>
    <r>
      <rPr>
        <sz val="10"/>
        <rFont val="Arial"/>
        <family val="2"/>
      </rPr>
      <t xml:space="preserve"> showcase assorted shells -    </t>
    </r>
    <r>
      <rPr>
        <b/>
        <sz val="10"/>
        <rFont val="Arial"/>
        <family val="2"/>
      </rPr>
      <t>B</t>
    </r>
  </si>
  <si>
    <r>
      <t>T-Sky</t>
    </r>
    <r>
      <rPr>
        <sz val="10"/>
        <rFont val="Arial"/>
        <family val="2"/>
      </rPr>
      <t xml:space="preserve"> showcase assorted shells -    </t>
    </r>
    <r>
      <rPr>
        <b/>
        <sz val="10"/>
        <rFont val="Arial"/>
        <family val="2"/>
      </rPr>
      <t>C</t>
    </r>
  </si>
  <si>
    <t>large rocket motor 
size: 127mmx25.9mmx30mm 
lift capacity: 104g aprox.</t>
  </si>
  <si>
    <t>8" silver gerb
sold in units of 10</t>
  </si>
  <si>
    <t>8" gold gerb
sold in units of 10</t>
  </si>
  <si>
    <t>FC
IUNM</t>
  </si>
  <si>
    <t>multi-angle blue brocade big crackling flower</t>
  </si>
  <si>
    <t>multi-angle - purple crossette with white glitter tail</t>
  </si>
  <si>
    <t>multi-angle - brocade tail green crossette</t>
  </si>
  <si>
    <t>multi-angle - whistle to color strobe mine</t>
  </si>
  <si>
    <t>multi-angle - changing color crossette</t>
  </si>
  <si>
    <t>RED TO BLU TO SILVER PEONY WITH SILVER TAIL</t>
  </si>
  <si>
    <t>SILVE WAVE TO RED WITH SILVER TAIL</t>
  </si>
  <si>
    <t>LD8135 cylinder multi color (red,white,blue) w/big tit. Salute w/ red tail</t>
  </si>
  <si>
    <t>3rd shell</t>
  </si>
  <si>
    <t>LD8074 cylinder shell blue peony w/ 5 salutes w/ blue tail</t>
  </si>
  <si>
    <t>4th shell</t>
  </si>
  <si>
    <t>LD8135 cylinder multi color (red,white,blue) w/big tit. Sal. w/ red tail</t>
  </si>
  <si>
    <t>5th shell</t>
  </si>
  <si>
    <t>6th shell</t>
  </si>
  <si>
    <t>LD8135 cylinder multi color (red,white,blue) w/big tit. Salute w/ blue tail</t>
  </si>
  <si>
    <t>7th shell</t>
  </si>
  <si>
    <t>8th shell</t>
  </si>
  <si>
    <t>9th shell</t>
  </si>
  <si>
    <t>10th shell</t>
  </si>
  <si>
    <t>11th shell</t>
  </si>
  <si>
    <t>12th shell</t>
  </si>
  <si>
    <t>THE ABOVE FINALE CHAINS HAVE BEEN DESIGNED TO BE FIRED TOGETHER TO REACH MULTIPLE AERIAL ALTITUDES WITH SIMILAR SHELL EFFECTS</t>
  </si>
  <si>
    <t>ITEM # CH-4A TIMED</t>
  </si>
  <si>
    <t>ITEM # CH-4B TIMED</t>
  </si>
  <si>
    <t>ITEM # CH-4C TIMED</t>
  </si>
  <si>
    <r>
      <t>2.5"</t>
    </r>
    <r>
      <rPr>
        <b/>
        <sz val="9"/>
        <rFont val="Arial"/>
        <family val="2"/>
      </rPr>
      <t xml:space="preserve"> SINGLE CYLINDER SHELL CHAINED FINALE TIMED</t>
    </r>
  </si>
  <si>
    <r>
      <t>3"</t>
    </r>
    <r>
      <rPr>
        <b/>
        <sz val="9"/>
        <rFont val="Arial"/>
        <family val="2"/>
      </rPr>
      <t xml:space="preserve"> SINGLE CYLINDER SHELL CHAINED FINALE TIMED</t>
    </r>
  </si>
  <si>
    <r>
      <t>4"</t>
    </r>
    <r>
      <rPr>
        <b/>
        <sz val="9"/>
        <rFont val="Arial"/>
        <family val="2"/>
      </rPr>
      <t xml:space="preserve"> SINGLE CYLINDER SHELL CHAINED FINALE TIMED</t>
    </r>
  </si>
  <si>
    <t>3 second time delay</t>
  </si>
  <si>
    <t>T-Sky Assorted Shell Schematic:</t>
  </si>
  <si>
    <t>By purchasing assorted cases in the following manner, designers will be able to shoot up to 36 shells of the same effect at varied altitudes 3"-6".</t>
  </si>
  <si>
    <t>This will allow designers to create multiple "stepped up" effects or what's sometimes known as a "bouquet effect".</t>
  </si>
  <si>
    <t>Each effect is listed vertically 1 - 36. Matching effects are listed horizontally on the same line through out all the assortments.</t>
  </si>
  <si>
    <t>T-Sky 3" CUSTOM ASSORTMENT 72/1 (36 Effects)</t>
  </si>
  <si>
    <t>T-Sky 4" CUSTOM ASSORTMENT - A 36/1 (18 Effects)</t>
  </si>
  <si>
    <t>T-Sky 5" CUSTOM ASSORTMENT - A 18/1 (9 Effects)</t>
  </si>
  <si>
    <t>T-Sky 6" CUSTOM ASSORTMENT - A 9/1 (9 Effects)</t>
  </si>
  <si>
    <t>Effect #</t>
  </si>
  <si>
    <t>Qty.</t>
  </si>
  <si>
    <t>Size</t>
  </si>
  <si>
    <t>Item #</t>
  </si>
  <si>
    <t>GREEN MOVING STAR</t>
  </si>
  <si>
    <t>SILVER GLITTERING WILLOW</t>
  </si>
  <si>
    <t>BLUE CHRYSANTHEMUM</t>
  </si>
  <si>
    <t>CRACKLING WILLOW</t>
  </si>
  <si>
    <t>SILVER STROBE WITH BLOOD RED PEONY</t>
  </si>
  <si>
    <t>RED MOVING STARS</t>
  </si>
  <si>
    <t>SILVER STROBE WATERFALL</t>
  </si>
  <si>
    <t>Cake - 25s Fan Blue mines to comets to shells</t>
  </si>
  <si>
    <t>Cake - 25s Fan Crackle mines to comets to shells</t>
  </si>
  <si>
    <t>Cake - 25s Fast zipper fan of bright silver comets</t>
  </si>
  <si>
    <t>Cake - 25s Fan - all crackle Crossettes</t>
  </si>
  <si>
    <t>Cake - 30 shots vertical silver coconut</t>
  </si>
  <si>
    <t>Cake - 42's Brocade and Crackle Mine Cake</t>
  </si>
  <si>
    <t xml:space="preserve">gold crown                          </t>
  </si>
  <si>
    <t xml:space="preserve">glittering red                    </t>
  </si>
  <si>
    <t>Cake - 42's - Fan Mine - Brocade to pink strobe Cake</t>
  </si>
  <si>
    <t>Cake - 49s crossettes</t>
  </si>
  <si>
    <t>Cake - 119s Gold comets and shells</t>
  </si>
  <si>
    <t>Cake - 192s Fast pearl zipper w/ shells</t>
  </si>
  <si>
    <t>Cake - 60s Fan Rapid Gold Comets</t>
  </si>
  <si>
    <t>Red Flame - 0.5 Sec. 
1 meter height w/ 2 meter e-match</t>
  </si>
  <si>
    <t>10H-FB</t>
  </si>
  <si>
    <r>
      <t xml:space="preserve">5 position finale chain w/ e-link 
</t>
    </r>
    <r>
      <rPr>
        <b/>
        <sz val="9"/>
        <rFont val="Arial"/>
        <family val="2"/>
      </rPr>
      <t>(designed specifically for Vulcan shells only)</t>
    </r>
    <r>
      <rPr>
        <sz val="10"/>
        <rFont val="Arial"/>
        <family val="2"/>
      </rPr>
      <t xml:space="preserve">
1 unit = 5 chains, 100 chains per case</t>
    </r>
  </si>
  <si>
    <r>
      <t xml:space="preserve">12 position finale chain w/ e-link </t>
    </r>
    <r>
      <rPr>
        <b/>
        <sz val="9"/>
        <rFont val="Arial"/>
        <family val="2"/>
      </rPr>
      <t>(designed specifically for Vulcan shells only)</t>
    </r>
    <r>
      <rPr>
        <sz val="10"/>
        <rFont val="Arial"/>
        <family val="2"/>
      </rPr>
      <t xml:space="preserve"> 
1 unit = 10 chains, 100 chains per case</t>
    </r>
  </si>
  <si>
    <r>
      <t xml:space="preserve">12 position finale chain w/ e-link 2.5 - 3 sec. time delay after every 3rd shell </t>
    </r>
    <r>
      <rPr>
        <b/>
        <sz val="9"/>
        <rFont val="Arial"/>
        <family val="2"/>
      </rPr>
      <t>(designed specifically for Vulcan shells only)</t>
    </r>
    <r>
      <rPr>
        <sz val="10"/>
        <rFont val="Arial"/>
        <family val="2"/>
      </rPr>
      <t xml:space="preserve"> 
1 unit = 10 chains, 100 chains per case</t>
    </r>
  </si>
  <si>
    <t>custom time delay - 5 sec.</t>
  </si>
  <si>
    <t>custom time delay - 25 sec.</t>
  </si>
  <si>
    <t>custom time delay - 100 sec.</t>
  </si>
  <si>
    <t>Comet - 1.5" Silver Tiger Tail</t>
  </si>
  <si>
    <t xml:space="preserve">glittering blue                              </t>
  </si>
  <si>
    <t xml:space="preserve">glittering red                                  </t>
  </si>
  <si>
    <t xml:space="preserve">smile face                                    </t>
  </si>
  <si>
    <t>silver twinkle to ruby red to sapphire blue</t>
  </si>
  <si>
    <t>sapphire blue to magenta to tiger tail</t>
  </si>
  <si>
    <t>TWILIGHT GLITTER TO BLUE PEONY WITH RED PISTIL &amp; GREEN TO BROCADE DOUBLE RING</t>
  </si>
  <si>
    <t>BROCADE WITH BLUE PISTIL &amp; PURPLE FLOWER</t>
  </si>
  <si>
    <t>DIAMOND SCREAMER + BLUE FALLING LEAVES</t>
  </si>
  <si>
    <t>half red half blue w/ brocade ring and flower wave</t>
  </si>
  <si>
    <t>blue sunflower to red</t>
  </si>
  <si>
    <t>Double Parachute Waterfall Shell</t>
  </si>
  <si>
    <t xml:space="preserve">Photo Flash </t>
  </si>
  <si>
    <t>U.F.O. Alien Space Ship Pattern Shell</t>
  </si>
  <si>
    <t>Alien Head Shape Pattern Shell</t>
  </si>
  <si>
    <t>Golden Strobe W/ Blue Pistil</t>
  </si>
  <si>
    <t>MULTI-COLOR PEONY</t>
  </si>
  <si>
    <t>Total 18</t>
  </si>
  <si>
    <t>THREE SECTIONS TIME RAIN WITH SILVER COCONUT PISTILS</t>
  </si>
  <si>
    <t>SS125BC17-5</t>
  </si>
  <si>
    <t>MULTI-ANGLE FLOWER WITH BROCADE RING TO LEMON GLITTERING PISTILS</t>
  </si>
  <si>
    <t>SS125OT06-5</t>
  </si>
  <si>
    <t>GOLDEN WAVE TO GREEN MOVING STAR WITH CRACKLING PISTIL</t>
  </si>
  <si>
    <t>SS125OT26-5</t>
  </si>
  <si>
    <t>THOUSANDS OF COLOR PEONY</t>
  </si>
  <si>
    <t>SS125WI05-5</t>
  </si>
  <si>
    <t>GOLDEN STROBE WILLOW W BLUE PISTIL</t>
  </si>
  <si>
    <t>T-Sky 5" CUSTOM SHOWCASE ASSORTMENT - D 18/1 (9 Effects)</t>
  </si>
  <si>
    <t>SS125RI04-5</t>
  </si>
  <si>
    <t>SUN RING</t>
  </si>
  <si>
    <t>SS125WI07-5</t>
  </si>
  <si>
    <t>GLITTERING WILLOW W SILVER STROBE PISTIL</t>
  </si>
  <si>
    <t>SS125DA03-5</t>
  </si>
  <si>
    <t>SEABLUE DAHLIA W RED STROBE PISITL</t>
  </si>
  <si>
    <t>SS125OT24-5</t>
  </si>
  <si>
    <t>RED HEART DARK TO SMILE FACE</t>
  </si>
  <si>
    <t>SS125BC01-5</t>
  </si>
  <si>
    <t>BROCADE TO TIME RAIN WITH TIME RIAN PISTILS</t>
  </si>
  <si>
    <t>SS125BC13-5</t>
  </si>
  <si>
    <t>CRACKLING BROCADE CROWN W TAIL</t>
  </si>
  <si>
    <t>SS125ST23-5</t>
  </si>
  <si>
    <t>COLOR SPECIAL STROBE</t>
  </si>
  <si>
    <t>SS125WA02-5</t>
  </si>
  <si>
    <t>treasure chest to gold flitter w/ tail</t>
  </si>
  <si>
    <t>gold willow diadem w/ tail</t>
  </si>
  <si>
    <t>RED, WHITE AND BLUE TO CRACKLING CHRY</t>
  </si>
  <si>
    <t>Slice - 13s Fan White strobe mine</t>
  </si>
  <si>
    <t>sapphire blue to hot pink to pumpkin orange</t>
  </si>
  <si>
    <t>IMPORTANT: ALL LICENSE AND CONTACT INFORMATION MUST BE ADDED TO THE PURCHASE ORDER PRIOR TO SHIPMENT</t>
  </si>
  <si>
    <t>*NO EXCEPTIONS*</t>
  </si>
  <si>
    <t>NEW CUSTOMERS:</t>
  </si>
  <si>
    <t>We will need the following information faxed, e-mailed or regular mailed to our office prior to shipment.</t>
  </si>
  <si>
    <r>
      <t xml:space="preserve">A </t>
    </r>
    <r>
      <rPr>
        <b/>
        <u val="single"/>
        <sz val="10"/>
        <rFont val="Arial"/>
        <family val="2"/>
      </rPr>
      <t>SIGNED</t>
    </r>
    <r>
      <rPr>
        <b/>
        <sz val="10"/>
        <rFont val="Arial"/>
        <family val="2"/>
      </rPr>
      <t xml:space="preserve"> copy of your B.A.T.F. license</t>
    </r>
  </si>
  <si>
    <t>A.</t>
  </si>
  <si>
    <r>
      <t xml:space="preserve">A </t>
    </r>
    <r>
      <rPr>
        <b/>
        <u val="single"/>
        <sz val="10"/>
        <rFont val="Arial"/>
        <family val="2"/>
      </rPr>
      <t>SIGNED</t>
    </r>
    <r>
      <rPr>
        <b/>
        <sz val="10"/>
        <rFont val="Arial"/>
        <family val="2"/>
      </rPr>
      <t xml:space="preserve"> copy in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ink will also need to be regular mailed to our office.</t>
    </r>
  </si>
  <si>
    <t xml:space="preserve">A copy of your Employee Possessor Notice of Clearance </t>
  </si>
  <si>
    <t>A copy of your Responsible Person Letter of Clearance</t>
  </si>
  <si>
    <r>
      <t xml:space="preserve">A </t>
    </r>
    <r>
      <rPr>
        <b/>
        <u val="single"/>
        <sz val="10"/>
        <rFont val="Arial"/>
        <family val="2"/>
      </rPr>
      <t>SIGNED</t>
    </r>
    <r>
      <rPr>
        <b/>
        <sz val="10"/>
        <rFont val="Arial"/>
        <family val="2"/>
      </rPr>
      <t xml:space="preserve"> copy of your Authorization Letter if you intend to have someone other than yourself take delivery of the product.</t>
    </r>
  </si>
  <si>
    <t>The Authorization Letter must contain the following information:</t>
  </si>
  <si>
    <t>The license holders name</t>
  </si>
  <si>
    <t>B.</t>
  </si>
  <si>
    <t>The license holders B.A.T.F. license number</t>
  </si>
  <si>
    <t>C.</t>
  </si>
  <si>
    <t>The persons name who will be taking delivery of the product</t>
  </si>
  <si>
    <t>D.</t>
  </si>
  <si>
    <t>Total additional charges will appear at the bottom of the order sheet.</t>
  </si>
  <si>
    <t>Exceptions:</t>
  </si>
  <si>
    <t>IUNM</t>
  </si>
  <si>
    <t>INDIVIDUAL UNIT NO MARKUP</t>
  </si>
  <si>
    <t>These items are sold as units only and do not have an additional fee.</t>
  </si>
  <si>
    <t xml:space="preserve">Note: </t>
  </si>
  <si>
    <t>The above classifications can be found in the "Sold Only As" column of the order sheet.</t>
  </si>
  <si>
    <t>PLEASE NOTE:</t>
  </si>
  <si>
    <r>
      <t xml:space="preserve">If a </t>
    </r>
    <r>
      <rPr>
        <b/>
        <u val="single"/>
        <sz val="10"/>
        <color indexed="23"/>
        <rFont val="Arial"/>
        <family val="2"/>
      </rPr>
      <t>Grey X</t>
    </r>
    <r>
      <rPr>
        <b/>
        <sz val="10"/>
        <color indexed="10"/>
        <rFont val="Arial"/>
        <family val="2"/>
      </rPr>
      <t xml:space="preserve"> appears in either the Units or Cases column then this items cannot be sold in the specified configuration.</t>
    </r>
  </si>
  <si>
    <r>
      <t xml:space="preserve">If the Units and Cases selection box is </t>
    </r>
    <r>
      <rPr>
        <b/>
        <u val="single"/>
        <sz val="10"/>
        <color indexed="10"/>
        <rFont val="Arial"/>
        <family val="2"/>
      </rPr>
      <t xml:space="preserve">COLORED IN </t>
    </r>
    <r>
      <rPr>
        <b/>
        <u val="single"/>
        <sz val="10"/>
        <rFont val="Arial"/>
        <family val="2"/>
      </rPr>
      <t>BLACK</t>
    </r>
    <r>
      <rPr>
        <b/>
        <sz val="10"/>
        <color indexed="10"/>
        <rFont val="Arial"/>
        <family val="2"/>
      </rPr>
      <t xml:space="preserve"> then this item is "PERMANENTLY OUT OF STOCK" </t>
    </r>
  </si>
  <si>
    <t>for the remainder of the season.</t>
  </si>
  <si>
    <t>Product can be purchased in 3 ways:</t>
  </si>
  <si>
    <t>FC = FULL CASE:</t>
  </si>
  <si>
    <t>Full case = number of Individual Units X number of boxed units per</t>
  </si>
  <si>
    <t>case.</t>
  </si>
  <si>
    <t>Example: A case of 3" assorted shells is case pack 72/1 or 12 boxed</t>
  </si>
  <si>
    <t>units containing 6 Individual Units each.</t>
  </si>
  <si>
    <t>BU = BOXED UNIT:</t>
  </si>
  <si>
    <t>Boxed Unit = A box of product contained within a case.</t>
  </si>
  <si>
    <t>Comet - 50mm red tipped gold comet</t>
  </si>
  <si>
    <t>Comet - 50mm White Meteor</t>
  </si>
  <si>
    <t>Comet - 50mm Green Glittering</t>
  </si>
  <si>
    <t>Comet - 50mm Red Glittering</t>
  </si>
  <si>
    <t>Comet - 50mm White Glittering</t>
  </si>
  <si>
    <t>Red Gamboge To Blue To Red To White Strobe W/Blue Small Flower</t>
  </si>
  <si>
    <t>DM22E050-4</t>
  </si>
  <si>
    <t>DM22E050-5</t>
  </si>
  <si>
    <r>
      <t>5"</t>
    </r>
    <r>
      <rPr>
        <sz val="10"/>
        <rFont val="Arial"/>
        <family val="2"/>
      </rPr>
      <t xml:space="preserve"> FIBERGLASS 
6 SHOT WOOD RACK - </t>
    </r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Sold as wood rack only
Mortar tubes not included</t>
    </r>
    <r>
      <rPr>
        <sz val="10"/>
        <rFont val="Arial"/>
        <family val="2"/>
      </rPr>
      <t xml:space="preserve">
(call for availability)</t>
    </r>
  </si>
  <si>
    <r>
      <t xml:space="preserve">6" </t>
    </r>
    <r>
      <rPr>
        <sz val="10"/>
        <rFont val="Arial"/>
        <family val="2"/>
      </rPr>
      <t xml:space="preserve">FIBERGLASS 
6 SHOT WOOD RACK - </t>
    </r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Sold as wood rack only
Mortar tubes not included</t>
    </r>
    <r>
      <rPr>
        <sz val="10"/>
        <rFont val="Arial"/>
        <family val="2"/>
      </rPr>
      <t xml:space="preserve">
(call for availability)</t>
    </r>
  </si>
  <si>
    <t>2.5" paper shell hemispheres
1600 half hemispheres per case
1 case makes 800 2.5" shells
1 unit = 2 half hemispheres</t>
  </si>
  <si>
    <t>3" paper shell hemispheres
800 half hemispheres per case
1 case makes 400 3" shells
1 unit = 2 half hemispheres</t>
  </si>
  <si>
    <t>4" paper shell hemispheres
400 half hemispheres per case
1 case makes 200 4" shells
1 unit = 2 half hemispheres</t>
  </si>
  <si>
    <t>5" paper shell hemispheres
200 half hemispheres per case
1 case makes 100 5" shells
1 unit = 2 half hemispheres</t>
  </si>
  <si>
    <t>6" paper shell hemispheres
100 half hemispheres per case
1 case makes 50 6" shells
1 unit = 2 half hemispheres</t>
  </si>
  <si>
    <r>
      <t xml:space="preserve">If your old license has expired we will need a </t>
    </r>
    <r>
      <rPr>
        <b/>
        <u val="single"/>
        <sz val="10"/>
        <rFont val="Arial"/>
        <family val="2"/>
      </rPr>
      <t>SIGNED</t>
    </r>
    <r>
      <rPr>
        <b/>
        <sz val="10"/>
        <rFont val="Arial"/>
        <family val="2"/>
      </rPr>
      <t xml:space="preserve"> copy of your new re-issued B.A.T.F. license </t>
    </r>
  </si>
  <si>
    <t>If you are currently operating under a Extension Letter please fax or e-mail us a copy of the letter prior to shipment.</t>
  </si>
  <si>
    <t>If your Responsible Person Letter of Clearance has been revised please fax or e-mail us a copy for our records.</t>
  </si>
  <si>
    <t>SIZE</t>
  </si>
  <si>
    <t>Description</t>
  </si>
  <si>
    <t>3"</t>
  </si>
  <si>
    <t>red/blue/crackling with whistling</t>
  </si>
  <si>
    <t>crackling willow w/ purple green peony</t>
  </si>
  <si>
    <t>fresh neon colors w/ color mine</t>
  </si>
  <si>
    <t>brocade crown to colour, and palm with strobe</t>
  </si>
  <si>
    <t>time rain tail to red time rain</t>
  </si>
  <si>
    <t>ti chrys tail to brocade crown</t>
  </si>
  <si>
    <t>color (red/green/yellow) wolf screaming</t>
  </si>
  <si>
    <t>blue tail brocade crown, brocade crown blue mine</t>
  </si>
  <si>
    <t>brocade crown tail</t>
  </si>
  <si>
    <t>color to ti crackling tail</t>
  </si>
  <si>
    <t>dragon egg w/ dragon egg mine</t>
  </si>
  <si>
    <t>rising silvery swallow</t>
  </si>
  <si>
    <t>quick whistling</t>
  </si>
  <si>
    <t>flower tree</t>
  </si>
  <si>
    <t>richi fireworks</t>
  </si>
  <si>
    <t xml:space="preserve">Mine - 1.5'' Yellow Mine </t>
  </si>
  <si>
    <t xml:space="preserve">Mine - 1.5'' White Mine </t>
  </si>
  <si>
    <t xml:space="preserve">Mine - 1.5'' Silver Mine </t>
  </si>
  <si>
    <t xml:space="preserve">Mine - 1.5'' Aqua &amp; Pink Mine </t>
  </si>
  <si>
    <t xml:space="preserve">Mine - 1.5'' Yellow Wave Mine </t>
  </si>
  <si>
    <t xml:space="preserve">Mine - 1.5'' Green Mine </t>
  </si>
  <si>
    <t xml:space="preserve">Mine - 1.5'' Gold Blink Mine </t>
  </si>
  <si>
    <t xml:space="preserve">Mine - 1.5'' White Blink Mine </t>
  </si>
  <si>
    <t>Mine - 50mm Blue Mine</t>
  </si>
  <si>
    <t>Mine - 50mm White Mine</t>
  </si>
  <si>
    <t>Mine - 50mm Green Mine</t>
  </si>
  <si>
    <t>Mine - 50mm Orange Mine</t>
  </si>
  <si>
    <t>Mine - 50mm Purple Mine</t>
  </si>
  <si>
    <t>Mine - 50mm Red Mine</t>
  </si>
  <si>
    <t>Mine - 50mm Yellow Mine</t>
  </si>
  <si>
    <t>Mine - 50mm Brocade Mine</t>
  </si>
  <si>
    <t>Mine - 50mm Gold Blink</t>
  </si>
  <si>
    <t>Mine - 50mm Red Strobe Mine</t>
  </si>
  <si>
    <t>Mine - 50mm White Srobe Mine</t>
  </si>
  <si>
    <t>Mine - 50mm Crackle Mine</t>
  </si>
  <si>
    <t xml:space="preserve">Mine - 3'' Blue Mine </t>
  </si>
  <si>
    <t>Mine - 3" Brocade Flower Crown Mine</t>
  </si>
  <si>
    <t xml:space="preserve">Mine - 3'' Aqua &amp; Pink Mine </t>
  </si>
  <si>
    <t xml:space="preserve">Mine - 3'' White Mine </t>
  </si>
  <si>
    <t>Mine - 3" Red Mine</t>
  </si>
  <si>
    <t xml:space="preserve">Mine - 3'' Green Mine </t>
  </si>
  <si>
    <t>Mine - 3" Orange</t>
  </si>
  <si>
    <t xml:space="preserve">Mine - 3'' Aqua Mine </t>
  </si>
  <si>
    <t>Mine - 3" Mine (brocade to chry crackle)</t>
  </si>
  <si>
    <t>Mine - 3" Mine (red to crackle)</t>
  </si>
  <si>
    <t>battle of heroes</t>
  </si>
  <si>
    <t>Color Fountain - 2 Sec 2M
Pink w/ 2 M e-match</t>
  </si>
  <si>
    <t>Color Fountain - 2 Sec 10M              Green w/ 2 M e-match</t>
  </si>
  <si>
    <t>Color Fountain - 2 Sec 10M              Red w/ 2 M e-match</t>
  </si>
  <si>
    <t>Burst - Point Explosion-Red  
w/ 2 M e-match</t>
  </si>
  <si>
    <t>Burst - Point Explosion-Silver  
w/ 2 M e-match</t>
  </si>
  <si>
    <t>Burst - White Flash  
w/ 2 M e-match</t>
  </si>
  <si>
    <t>Line Rocket - 100M With Whistle   
w/ 2 M e-match</t>
  </si>
  <si>
    <t>Line Rckt - 100M Line Rocket    
w/ 2 M e-match</t>
  </si>
  <si>
    <t>Line Rckt - 50M Line Rocket   
w/ 2 M e-match</t>
  </si>
  <si>
    <t>Comet/Mine Combo - 35mm Orange Meteor w/ Orange Mine</t>
  </si>
  <si>
    <t>Comet/Mine Combo - 35mm Purple Meteor w/ Purple Mine</t>
  </si>
  <si>
    <t>Comet/Mine Combo - 35mm Red Meteor w/ Red Mine</t>
  </si>
  <si>
    <t>ALT:</t>
  </si>
  <si>
    <t>12"</t>
  </si>
  <si>
    <t>Comet/Mine Combo - 35mm Green Meteor w/ Green Mine</t>
  </si>
  <si>
    <t>Comet - 35mm Gold Comet</t>
  </si>
  <si>
    <t>brocade flower crown bowtie w/ red ring</t>
  </si>
  <si>
    <t>hot pink to emerald green to magenta</t>
  </si>
  <si>
    <t>Full 40"x48"x9' Pallet = 3.397 CBM          This Order Total CBM:</t>
  </si>
  <si>
    <t>Lb:</t>
  </si>
  <si>
    <r>
      <t>This order will be shipped on approximately</t>
    </r>
    <r>
      <rPr>
        <b/>
        <sz val="8"/>
        <color indexed="8"/>
        <rFont val="Arial Rounded MT Bold"/>
        <family val="2"/>
      </rPr>
      <t>:</t>
    </r>
  </si>
  <si>
    <t>Pallet/s</t>
  </si>
  <si>
    <t>Grand Total</t>
  </si>
  <si>
    <t>F
I
R
E</t>
  </si>
  <si>
    <r>
      <t xml:space="preserve">All items sold as: </t>
    </r>
    <r>
      <rPr>
        <b/>
        <u val="single"/>
        <sz val="10"/>
        <rFont val="Georgia"/>
        <family val="1"/>
      </rPr>
      <t>F</t>
    </r>
    <r>
      <rPr>
        <b/>
        <sz val="10"/>
        <rFont val="Georgia"/>
        <family val="1"/>
      </rPr>
      <t xml:space="preserve">ull </t>
    </r>
    <r>
      <rPr>
        <b/>
        <u val="single"/>
        <sz val="10"/>
        <rFont val="Georgia"/>
        <family val="1"/>
      </rPr>
      <t>C</t>
    </r>
    <r>
      <rPr>
        <b/>
        <sz val="10"/>
        <rFont val="Georgia"/>
        <family val="1"/>
      </rPr>
      <t>ase-</t>
    </r>
    <r>
      <rPr>
        <b/>
        <u val="single"/>
        <sz val="10"/>
        <rFont val="Georgia"/>
        <family val="1"/>
      </rPr>
      <t>FC</t>
    </r>
    <r>
      <rPr>
        <b/>
        <sz val="10"/>
        <rFont val="Georgia"/>
        <family val="1"/>
      </rPr>
      <t xml:space="preserve">
</t>
    </r>
    <r>
      <rPr>
        <b/>
        <u val="single"/>
        <sz val="10"/>
        <rFont val="Georgia"/>
        <family val="1"/>
      </rPr>
      <t>B</t>
    </r>
    <r>
      <rPr>
        <b/>
        <sz val="10"/>
        <rFont val="Georgia"/>
        <family val="1"/>
      </rPr>
      <t xml:space="preserve">oxed </t>
    </r>
    <r>
      <rPr>
        <b/>
        <u val="single"/>
        <sz val="10"/>
        <rFont val="Georgia"/>
        <family val="1"/>
      </rPr>
      <t>U</t>
    </r>
    <r>
      <rPr>
        <b/>
        <sz val="10"/>
        <rFont val="Georgia"/>
        <family val="1"/>
      </rPr>
      <t>nits-</t>
    </r>
    <r>
      <rPr>
        <b/>
        <u val="single"/>
        <sz val="10"/>
        <rFont val="Georgia"/>
        <family val="1"/>
      </rPr>
      <t>BU</t>
    </r>
    <r>
      <rPr>
        <b/>
        <sz val="10"/>
        <rFont val="Georgia"/>
        <family val="1"/>
      </rPr>
      <t xml:space="preserve"> +10% 
</t>
    </r>
    <r>
      <rPr>
        <b/>
        <u val="single"/>
        <sz val="10"/>
        <rFont val="Georgia"/>
        <family val="1"/>
      </rPr>
      <t>I</t>
    </r>
    <r>
      <rPr>
        <b/>
        <sz val="10"/>
        <rFont val="Georgia"/>
        <family val="1"/>
      </rPr>
      <t xml:space="preserve">ndividual </t>
    </r>
    <r>
      <rPr>
        <b/>
        <u val="single"/>
        <sz val="10"/>
        <rFont val="Georgia"/>
        <family val="1"/>
      </rPr>
      <t>U</t>
    </r>
    <r>
      <rPr>
        <b/>
        <sz val="10"/>
        <rFont val="Georgia"/>
        <family val="1"/>
      </rPr>
      <t>nits-</t>
    </r>
    <r>
      <rPr>
        <b/>
        <u val="single"/>
        <sz val="10"/>
        <rFont val="Georgia"/>
        <family val="1"/>
      </rPr>
      <t>IU</t>
    </r>
    <r>
      <rPr>
        <b/>
        <sz val="10"/>
        <rFont val="Georgia"/>
        <family val="1"/>
      </rPr>
      <t xml:space="preserve"> +15% 
or </t>
    </r>
    <r>
      <rPr>
        <b/>
        <u val="single"/>
        <sz val="10"/>
        <rFont val="Georgia"/>
        <family val="1"/>
      </rPr>
      <t>I</t>
    </r>
    <r>
      <rPr>
        <b/>
        <sz val="10"/>
        <rFont val="Georgia"/>
        <family val="1"/>
      </rPr>
      <t xml:space="preserve">ndividual </t>
    </r>
    <r>
      <rPr>
        <b/>
        <u val="single"/>
        <sz val="10"/>
        <rFont val="Georgia"/>
        <family val="1"/>
      </rPr>
      <t>U</t>
    </r>
    <r>
      <rPr>
        <b/>
        <sz val="10"/>
        <rFont val="Georgia"/>
        <family val="1"/>
      </rPr>
      <t xml:space="preserve">nit </t>
    </r>
    <r>
      <rPr>
        <b/>
        <u val="single"/>
        <sz val="10"/>
        <rFont val="Georgia"/>
        <family val="1"/>
      </rPr>
      <t>N</t>
    </r>
    <r>
      <rPr>
        <b/>
        <sz val="10"/>
        <rFont val="Georgia"/>
        <family val="1"/>
      </rPr>
      <t xml:space="preserve">o </t>
    </r>
    <r>
      <rPr>
        <b/>
        <u val="single"/>
        <sz val="10"/>
        <rFont val="Georgia"/>
        <family val="1"/>
      </rPr>
      <t>M</t>
    </r>
    <r>
      <rPr>
        <b/>
        <sz val="10"/>
        <rFont val="Georgia"/>
        <family val="1"/>
      </rPr>
      <t>ark-up-</t>
    </r>
    <r>
      <rPr>
        <b/>
        <u val="single"/>
        <sz val="10"/>
        <rFont val="Georgia"/>
        <family val="1"/>
      </rPr>
      <t>IUNM</t>
    </r>
    <r>
      <rPr>
        <b/>
        <sz val="10"/>
        <rFont val="Georgia"/>
        <family val="1"/>
      </rPr>
      <t xml:space="preserve"> +0%</t>
    </r>
  </si>
  <si>
    <t>The above powder weights utilize BATF 25% cake 
and 50% shell rule. These weights are based off of 
case NW Kg (case weight) then converted into Lb.
Please note: *Not all weights shown above are averages. Some are ACTUAL Net Powder Weight reported from the manufacture</t>
  </si>
  <si>
    <t>INVENTORY</t>
  </si>
  <si>
    <t>BIN #</t>
  </si>
  <si>
    <t>ITEM #</t>
  </si>
  <si>
    <t xml:space="preserve"> 
Sold 
Only As</t>
  </si>
  <si>
    <r>
      <t>S</t>
    </r>
    <r>
      <rPr>
        <b/>
        <sz val="8"/>
        <rFont val="Georgia"/>
        <family val="1"/>
      </rPr>
      <t xml:space="preserve">
</t>
    </r>
    <r>
      <rPr>
        <b/>
        <u val="single"/>
        <sz val="8"/>
        <rFont val="Georgia"/>
        <family val="1"/>
      </rPr>
      <t>P</t>
    </r>
    <r>
      <rPr>
        <b/>
        <sz val="8"/>
        <rFont val="Georgia"/>
        <family val="1"/>
      </rPr>
      <t xml:space="preserve">
</t>
    </r>
    <r>
      <rPr>
        <b/>
        <u val="single"/>
        <sz val="8"/>
        <rFont val="Georgia"/>
        <family val="1"/>
      </rPr>
      <t>B</t>
    </r>
  </si>
  <si>
    <t>D
U
R
A
T
I
O
N</t>
  </si>
  <si>
    <t>whirl color glittering crackle</t>
  </si>
  <si>
    <r>
      <t>mine</t>
    </r>
    <r>
      <rPr>
        <sz val="10"/>
        <rFont val="Arial"/>
        <family val="2"/>
      </rPr>
      <t xml:space="preserve"> RED  </t>
    </r>
  </si>
  <si>
    <r>
      <t>mine</t>
    </r>
    <r>
      <rPr>
        <sz val="10"/>
        <rFont val="Arial"/>
        <family val="2"/>
      </rPr>
      <t xml:space="preserve"> BLUE  </t>
    </r>
  </si>
  <si>
    <r>
      <t>mine</t>
    </r>
    <r>
      <rPr>
        <sz val="10"/>
        <rFont val="Arial"/>
        <family val="2"/>
      </rPr>
      <t xml:space="preserve"> BROCADE</t>
    </r>
  </si>
  <si>
    <r>
      <t>mine</t>
    </r>
    <r>
      <rPr>
        <sz val="10"/>
        <rFont val="Arial"/>
        <family val="2"/>
      </rPr>
      <t xml:space="preserve"> Special Silver Strobe</t>
    </r>
  </si>
  <si>
    <t>SS075MN01</t>
  </si>
  <si>
    <t>SS075MN02</t>
  </si>
  <si>
    <t>SS075MN06</t>
  </si>
  <si>
    <t>SS075MN17</t>
  </si>
  <si>
    <t>SS075MN09</t>
  </si>
  <si>
    <t>SS075MN61</t>
  </si>
  <si>
    <t>SS075MN62</t>
  </si>
  <si>
    <t>SS075MN64</t>
  </si>
  <si>
    <t xml:space="preserve">brocade crown to blue                 </t>
  </si>
  <si>
    <r>
      <t>Lidu</t>
    </r>
    <r>
      <rPr>
        <sz val="10"/>
        <rFont val="Arial"/>
        <family val="2"/>
      </rPr>
      <t xml:space="preserve"> assorted shells</t>
    </r>
  </si>
  <si>
    <r>
      <t>Lidu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A</t>
    </r>
  </si>
  <si>
    <r>
      <t>Lidu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B</t>
    </r>
  </si>
  <si>
    <t>M442-4</t>
  </si>
  <si>
    <t>VS5-B-6000D</t>
  </si>
  <si>
    <t>sweeper ring - purple</t>
  </si>
  <si>
    <t>DOMINATOR 6" CUSTOM ASSORTMENT - A 10/1 (9 Effects)</t>
  </si>
  <si>
    <t>assorted (single) cylinder 
chained chained in sets of 8</t>
  </si>
  <si>
    <t>assorted (single) cylinder
chained in sets of 8
3 sec. time delay after every 2nd shell</t>
  </si>
  <si>
    <t xml:space="preserve">8" VS8P-ASST  </t>
  </si>
  <si>
    <t>PREMIUM SELECTION</t>
  </si>
  <si>
    <t>6" VCS6-ASST - B</t>
  </si>
  <si>
    <r>
      <t>CYLINDER</t>
    </r>
    <r>
      <rPr>
        <b/>
        <sz val="10"/>
        <rFont val="Arial"/>
        <family val="2"/>
      </rPr>
      <t xml:space="preserve"> ASSORTED SHELLS</t>
    </r>
  </si>
  <si>
    <t>lance - American - red 
144pcs. per unit 1min. 15sec. duration</t>
  </si>
  <si>
    <t>lance - American - white 
144pcs. per unit 1min. 15sec. duration</t>
  </si>
  <si>
    <t>DOMINATOR 5" CUSTOM ASSORTMENT - B 18/1 (9 Effects)</t>
  </si>
  <si>
    <t>DOMINATOR 6" CUSTOM ASSORTMENT - B 10/1 (9 Effects)</t>
  </si>
  <si>
    <t>DM22E039-3</t>
  </si>
  <si>
    <t>Gold Willow</t>
  </si>
  <si>
    <t>DM22E039-4</t>
  </si>
  <si>
    <r>
      <t xml:space="preserve">WHITE STROBE </t>
    </r>
    <r>
      <rPr>
        <b/>
        <sz val="10"/>
        <rFont val="Arial"/>
        <family val="2"/>
      </rPr>
      <t>w/ silver tail</t>
    </r>
  </si>
  <si>
    <r>
      <t xml:space="preserve">BROCADE </t>
    </r>
    <r>
      <rPr>
        <b/>
        <sz val="10"/>
        <rFont val="Arial"/>
        <family val="2"/>
      </rPr>
      <t>w/ brocade tail</t>
    </r>
  </si>
  <si>
    <r>
      <t xml:space="preserve">MIDNIGHT SNOW </t>
    </r>
    <r>
      <rPr>
        <b/>
        <sz val="10"/>
        <rFont val="Arial"/>
        <family val="2"/>
      </rPr>
      <t>w/ silver tail</t>
    </r>
  </si>
  <si>
    <r>
      <t xml:space="preserve">VULCAN 4" ASSORTMENT </t>
    </r>
    <r>
      <rPr>
        <b/>
        <sz val="9"/>
        <color indexed="12"/>
        <rFont val="Arial"/>
        <family val="2"/>
      </rPr>
      <t>(Cylinder)</t>
    </r>
    <r>
      <rPr>
        <b/>
        <sz val="9"/>
        <rFont val="Arial"/>
        <family val="2"/>
      </rPr>
      <t xml:space="preserve"> 10/3 (10 Effects)</t>
    </r>
  </si>
  <si>
    <t>TOURBILLION WITH REPORT (SINGLE LAYER) + MULTICOLOR STARS</t>
  </si>
  <si>
    <t>TOURBILLION (DOUBLE LAYERS) + BLUE STARS</t>
  </si>
  <si>
    <t>SILVER WASP (MULTI LAYERS + PURPLE STARS</t>
  </si>
  <si>
    <t>DIAMOND SCREAMER + RED STARS</t>
  </si>
  <si>
    <t>GOLDEN WHIRL WITH REPORT (SINGLE LAYER) + GREEN STARS</t>
  </si>
  <si>
    <t>brocade crown blue mine, glitter  
&amp; time rain</t>
  </si>
  <si>
    <t>silver lion blood red blue scenery</t>
  </si>
  <si>
    <t>sea blue big purple red + gold glittering</t>
  </si>
  <si>
    <t>red tail to red dahlia +white glittering</t>
  </si>
  <si>
    <t>silver lion red blue dahlia</t>
  </si>
  <si>
    <t>white glitter tail white spike flower</t>
  </si>
  <si>
    <t>deep red blue stars time rain coconut</t>
  </si>
  <si>
    <t>violet brocade crown green stars</t>
  </si>
  <si>
    <t>silver time rain crossette</t>
  </si>
  <si>
    <t>100 shot vertical fired salute cakes all shots fired instantaneous 2 seconds or less.</t>
  </si>
  <si>
    <t>happy stars</t>
  </si>
  <si>
    <t>thunder king w/ color
(with one shot silver glitter) 
(brothers brand)</t>
  </si>
  <si>
    <t>daytime color smoke w/ salute</t>
  </si>
  <si>
    <t>fan shaped - blue tail to blue peony w/ brocade crown tail to brocade over top</t>
  </si>
  <si>
    <t>fan shaped - blue brocade waterfall</t>
  </si>
  <si>
    <t>fan shaped - gold yellow purple whistle</t>
  </si>
  <si>
    <r>
      <t xml:space="preserve">GOLDEN FLASHING TO CROSSETTE </t>
    </r>
    <r>
      <rPr>
        <b/>
        <sz val="8"/>
        <rFont val="Arial"/>
        <family val="2"/>
      </rPr>
      <t>w/gold tail</t>
    </r>
  </si>
  <si>
    <t>LD5034</t>
  </si>
  <si>
    <t>COLORS DAHLIA</t>
  </si>
  <si>
    <t>LD5039</t>
  </si>
  <si>
    <r>
      <t xml:space="preserve">DAHLIA SILVER TO YELLOW </t>
    </r>
    <r>
      <rPr>
        <b/>
        <sz val="8"/>
        <rFont val="Arial"/>
        <family val="2"/>
      </rPr>
      <t>w/silver tail</t>
    </r>
  </si>
  <si>
    <t>LIDU 4" CUSTOM ASSORTMENT - B 36/1 (18 Effects)</t>
  </si>
  <si>
    <t>LIDU 6" CUSTOM ASSORTMENT - C 9/1 (9 Effects)</t>
  </si>
  <si>
    <t>130S Fan Shape; Row 1,4,7: Red Green Strobe Mine to Silver Spinners; Row 2,5,8: Blue Tail to Silver Strobe Willow; Row 3,6,9: Golden Willow Blue Pearl Mine to Golden Palm W Red Pearl; Row 10: Silver Tail to Ti-Salute</t>
  </si>
  <si>
    <t>V shaped - red wave crossette with silver strobe mine</t>
  </si>
  <si>
    <t>Double S shape special strobe tail split special red green strobe</t>
  </si>
  <si>
    <t>Coconut pistil with red tadpole</t>
  </si>
  <si>
    <t>120sh</t>
  </si>
  <si>
    <t>PC180</t>
  </si>
  <si>
    <t>PC203</t>
  </si>
  <si>
    <t>GREEN CROWN TO SMALL RED FLOWER</t>
  </si>
  <si>
    <t>LD6089</t>
  </si>
  <si>
    <t>SILVER SPIDER W/RED RING</t>
  </si>
  <si>
    <t>LD7024</t>
  </si>
  <si>
    <r>
      <t xml:space="preserve">RED TO SILVER RING </t>
    </r>
    <r>
      <rPr>
        <b/>
        <sz val="8"/>
        <rFont val="Arial"/>
        <family val="2"/>
      </rPr>
      <t>w/red tail</t>
    </r>
  </si>
  <si>
    <t>LD8023</t>
  </si>
  <si>
    <t>2" CUSTOM SINGLE BREAK COLOR ASSORTMENT</t>
  </si>
  <si>
    <t>2"</t>
  </si>
  <si>
    <t>LD1001</t>
  </si>
  <si>
    <t>RED PEONY</t>
  </si>
  <si>
    <t>LD1002</t>
  </si>
  <si>
    <t>YELLOW PEONY</t>
  </si>
  <si>
    <t>LD1003</t>
  </si>
  <si>
    <t>BLUE PEONY</t>
  </si>
  <si>
    <t>LD1004</t>
  </si>
  <si>
    <t>GREEN PEONY</t>
  </si>
  <si>
    <t>LD1005</t>
  </si>
  <si>
    <t>WHITE PEONY</t>
  </si>
  <si>
    <t>LD1006</t>
  </si>
  <si>
    <t>GOLDEN PEONY</t>
  </si>
  <si>
    <t>LD1007</t>
  </si>
  <si>
    <t>SILVER PEONY</t>
  </si>
  <si>
    <t>LD1008</t>
  </si>
  <si>
    <t>PURPLE PEONY</t>
  </si>
  <si>
    <t>LD1009</t>
  </si>
  <si>
    <t>COLOR PEONY</t>
  </si>
  <si>
    <t>LD1108</t>
  </si>
  <si>
    <t>LD1246</t>
  </si>
  <si>
    <t>SEA BLUE PEONY</t>
  </si>
  <si>
    <t>LD1038</t>
  </si>
  <si>
    <t>Comet - 1.5" Red Tiger Tail 
(Red tipped silver tail)</t>
  </si>
  <si>
    <t xml:space="preserve">Comet - 1.5'' Green Tiger Tail </t>
  </si>
  <si>
    <t>Comet - 35mm Silver Crackling Crossette</t>
  </si>
  <si>
    <t>Comet - 35mm Charcoal tail Comet</t>
  </si>
  <si>
    <t>DP22EC012-5</t>
  </si>
  <si>
    <t>cylinder shell - silver dragon with red crossettes</t>
  </si>
  <si>
    <t>DP22EC010-5</t>
  </si>
  <si>
    <t>cylinder shell - silver dragon with blue ring</t>
  </si>
  <si>
    <t>SS125OT02-5</t>
  </si>
  <si>
    <t>SS125OT04-5</t>
  </si>
  <si>
    <t>orange star comet</t>
  </si>
  <si>
    <t>48sh</t>
  </si>
  <si>
    <t>CI2510001</t>
  </si>
  <si>
    <t>ring - three ring (red / green / blue)</t>
  </si>
  <si>
    <t>8 point chrys. stained glass w/ red ring</t>
  </si>
  <si>
    <t>multi-row flower w/ brocade flower crown pistil</t>
  </si>
  <si>
    <t>crackling brocade</t>
  </si>
  <si>
    <t>brocade waterfall</t>
  </si>
  <si>
    <t>glittering willow to strobe to glittering crossette</t>
  </si>
  <si>
    <t>cat face</t>
  </si>
  <si>
    <t>brocade crown waterfall to color</t>
  </si>
  <si>
    <t>sticky match 
(Precocious Pyrotechnics brand)
fast burn</t>
  </si>
  <si>
    <t>Cake - 42's Brocade to Blue Mine Cake</t>
  </si>
  <si>
    <t>Cake - Daytime Color Smoke w/ Whistles (red, yellow, blue, purple all shots at once)</t>
  </si>
  <si>
    <t xml:space="preserve">Cake - 40 shots Glitter zipper fan </t>
  </si>
  <si>
    <t>Blue Flame - 0.5 Sec. 
1 meter height w/ 2 meter e-match</t>
  </si>
  <si>
    <t>Cake - 10s Vertical 2 inch (Chry Crackle Shells, no whistle)(same as last three shots of DM574)</t>
  </si>
  <si>
    <t>Cake - 10s Vertical 2 inch (Red/White/Blue Peony Shells, no whistle)</t>
  </si>
  <si>
    <t>Cake - 10s Vertical 2 inch Shells - Red, White, Blue</t>
  </si>
  <si>
    <t>Cake - 10s Vertical 2 inch shells Brocade / Red Pistil</t>
  </si>
  <si>
    <t>Cake - 10s Vertical 2 inch Shells red strobe</t>
  </si>
  <si>
    <t>Cake - 10s Vertical 2 inch Shells white strobe</t>
  </si>
  <si>
    <t>Cake - 12s Rings</t>
  </si>
  <si>
    <t xml:space="preserve">Cake - 12s Vertical  2 inch Color Wave Shells </t>
  </si>
  <si>
    <t>Cake - 25 shot instant crackle fan</t>
  </si>
  <si>
    <t>Cake - 25s Fan - 5 Point Silver Comet Cake</t>
  </si>
  <si>
    <t>Cake - 25s Fan - color falling leaves waterfall</t>
  </si>
  <si>
    <t>Cake - 25s Fan - Color tipped serpents</t>
  </si>
  <si>
    <t>Cake - 25s Fan - Serpent to color strobe shells</t>
  </si>
  <si>
    <t>Cake - 25s Fan - Silver strobe waterfall</t>
  </si>
  <si>
    <t>Cake - 25s Fan - Silver Whirling Chry. effect</t>
  </si>
  <si>
    <t>PFX5FR-GH</t>
  </si>
  <si>
    <r>
      <t xml:space="preserve">water cake effect: </t>
    </r>
    <r>
      <rPr>
        <b/>
        <i/>
        <sz val="10"/>
        <rFont val="Arial"/>
        <family val="2"/>
      </rPr>
      <t>shots fired over water with effect on water surface</t>
    </r>
    <r>
      <rPr>
        <b/>
        <sz val="10"/>
        <color indexed="12"/>
        <rFont val="Arial"/>
        <family val="2"/>
      </rPr>
      <t xml:space="preserve"> 
</t>
    </r>
    <r>
      <rPr>
        <sz val="10"/>
        <rFont val="Arial"/>
        <family val="2"/>
      </rPr>
      <t>silver tail to silver on water</t>
    </r>
  </si>
  <si>
    <r>
      <t xml:space="preserve">water cake effect: </t>
    </r>
    <r>
      <rPr>
        <b/>
        <i/>
        <sz val="10"/>
        <rFont val="Arial"/>
        <family val="2"/>
      </rPr>
      <t>shots fired over water with effect on water surface</t>
    </r>
    <r>
      <rPr>
        <sz val="10"/>
        <rFont val="Arial"/>
        <family val="2"/>
      </rPr>
      <t xml:space="preserve">
tail up to crossette on water</t>
    </r>
  </si>
  <si>
    <r>
      <t xml:space="preserve">water cake effect: </t>
    </r>
    <r>
      <rPr>
        <b/>
        <i/>
        <sz val="10"/>
        <rFont val="Arial"/>
        <family val="2"/>
      </rPr>
      <t>shots fired over water with effect on water surface</t>
    </r>
    <r>
      <rPr>
        <sz val="10"/>
        <rFont val="Arial"/>
        <family val="2"/>
      </rPr>
      <t xml:space="preserve">
red &amp; white strobe mines on water</t>
    </r>
  </si>
  <si>
    <r>
      <t xml:space="preserve">water cake effect: </t>
    </r>
    <r>
      <rPr>
        <b/>
        <i/>
        <sz val="10"/>
        <rFont val="Arial"/>
        <family val="2"/>
      </rPr>
      <t>shots fired over water with effect on water surface</t>
    </r>
    <r>
      <rPr>
        <sz val="10"/>
        <rFont val="Arial"/>
        <family val="2"/>
      </rPr>
      <t xml:space="preserve">
mines to silver crackling stars on water</t>
    </r>
  </si>
  <si>
    <t>1" 8'S CRACKLING TAIL CANDLE</t>
  </si>
  <si>
    <t>1" 8'S GEEEN &amp; CRACKLING TAIL CANDLE</t>
  </si>
  <si>
    <t>1.5" 8'S SPINNERS W/GOLD TAILS CANDLE</t>
  </si>
  <si>
    <t>1.5" 8'S RED TAIL CANDLE</t>
  </si>
  <si>
    <t>1.5" 8'S GREEN TAIL CANDLE</t>
  </si>
  <si>
    <t>1.5" 8'S BLUE TAIL CANDLE</t>
  </si>
  <si>
    <t>1.5" 8'S PURPLE TAIL CANDLE</t>
  </si>
  <si>
    <t>1.5" 8'S SILVER TAIL CANDLE</t>
  </si>
  <si>
    <t>1.5" 8'S GOLDEN TAIL CANDLE</t>
  </si>
  <si>
    <t>1.5" 8'S RED TO BLUE CROSSETTE CANDLE</t>
  </si>
  <si>
    <t>1.5"8S Green Glittering Tail Candle</t>
  </si>
  <si>
    <t>1.5"8S Sunlight Tail Candle</t>
  </si>
  <si>
    <t>1.5"8S Silver Tail Candle</t>
  </si>
  <si>
    <t>1.5" 8S Red Mine Green Crossette Candle</t>
  </si>
  <si>
    <t>1.5" 8S  Red Tail Candle</t>
  </si>
  <si>
    <t>1.5" 8S Green Tail Candle</t>
  </si>
  <si>
    <t>1.5" 8S  Yellow Tail Candle</t>
  </si>
  <si>
    <t>1.5" 8S  Blue Tail Candle</t>
  </si>
  <si>
    <t>1.5" 8S  Brocade Crown Tail Candle</t>
  </si>
  <si>
    <t>1.5" 8S  Peach Red Crossette Candle</t>
  </si>
  <si>
    <t>Comet - 30mm Charcoal tail Comet</t>
  </si>
  <si>
    <t>Comet - 30mm Crackle Tail Comet</t>
  </si>
  <si>
    <t>Comet - 30mm Silver Comet</t>
  </si>
  <si>
    <t>Comet - 30mm Red Crossette</t>
  </si>
  <si>
    <t>FF-16CUS12</t>
  </si>
  <si>
    <t>SS150OT25-6</t>
  </si>
  <si>
    <t>GOLDEN BOWTIE WITH BLUE RING</t>
  </si>
  <si>
    <t>SS150OT26-6</t>
  </si>
  <si>
    <t>FLOWER CROWN WATERFALL TO BLUE</t>
  </si>
  <si>
    <t>SS150OT27-6</t>
  </si>
  <si>
    <t>BLUE TO GREEN TO CRACKLING GHOST LAMP</t>
  </si>
  <si>
    <t>SS150OT28-6</t>
  </si>
  <si>
    <t>SMILE FACE TO CRACKLING BALL</t>
  </si>
  <si>
    <t>SS150CH10-6</t>
  </si>
  <si>
    <t>CHRY TO SILVER STROBE WITH SILVER STROBE PISTIL</t>
  </si>
  <si>
    <t>SS150BC12-6</t>
  </si>
  <si>
    <t>BROCADE CROWN TO RED STROBE WITH GREEN STROBE PISTIL</t>
  </si>
  <si>
    <t>SS150WI03-6</t>
  </si>
  <si>
    <t>T-Sky 6" CUSTOM SHOWCASE ASSORTMENT - D 9/1 (9 Effects)</t>
  </si>
  <si>
    <t>SS150OT29-6</t>
  </si>
  <si>
    <t>DOUBLE RED HEART WITH BLUE RING</t>
  </si>
  <si>
    <t>SS125CR03-6</t>
  </si>
  <si>
    <t>BROCADE CROWN TO RED CROSSETTE</t>
  </si>
  <si>
    <t>SS150OT03-6</t>
  </si>
  <si>
    <t>GREEN PEONY WITH THOUSANDS OF CHRY</t>
  </si>
  <si>
    <t>SS150DA02-6</t>
  </si>
  <si>
    <t>SS150CR08-6</t>
  </si>
  <si>
    <t>PURPLE PALM CROSSETTE</t>
  </si>
  <si>
    <t>SS150CR09-6</t>
  </si>
  <si>
    <t>CRACKLING BROCADE CROWN CROSSETTE</t>
  </si>
  <si>
    <t>SS150OT31-6</t>
  </si>
  <si>
    <t>BROCADE CROWN RING WITH COLORFUL FLOWER BALL AND GREEN STROBE PISTIL</t>
  </si>
  <si>
    <t>SS150PE04-6</t>
  </si>
  <si>
    <t>YELLOW PEONY WITH GREEN STROBE FLOWER TO RED PALM PISTIL</t>
  </si>
  <si>
    <t>SS150OT21-6</t>
  </si>
  <si>
    <t>CHANGING SNAIL</t>
  </si>
  <si>
    <t>Fountain - 0.5 Sec 6 M 
Silver Jet w/ 2 M e-match</t>
  </si>
  <si>
    <t>Fountain - 0.5 Sec 9 M 
Silver Jet w/ 2 M e-match</t>
  </si>
  <si>
    <t>Fountain - 30 Sec 3 M 
Crackling Fountain w/ 2 M e-match</t>
  </si>
  <si>
    <t>Fountain - 18 Sec 5 M 
Silver Fountain w/ 2 M e-match</t>
  </si>
  <si>
    <t>Fountain - 60sec 5m 
Special fountain w/ 2 M e-match</t>
  </si>
  <si>
    <t>Fountain - DSF 
4 time special fountain w/ 2 M e-match</t>
  </si>
  <si>
    <t>Fountain - 30sec 2.5m 
gold to silver ice fountain w/ 2 M e-match</t>
  </si>
  <si>
    <t>Color Fountain - 2 Sec 2M
Blue w/ 2 M e-match</t>
  </si>
  <si>
    <t>Color Fountain - 2 Sec 2M
Green w/ 2 M e-match</t>
  </si>
  <si>
    <t>Color Fountain - 2 Sec 2M
Silver w/ 2 M e-match</t>
  </si>
  <si>
    <t>Color Fountain - 2 Sec 2M
Yellow w/ 2 M e-match</t>
  </si>
  <si>
    <t>Color Fountain - 2 Sec 2M
Purple w/ 2 M e-match</t>
  </si>
  <si>
    <t>Green Flame - 30 Sec. 
0.5 meter height w/o e-match</t>
  </si>
  <si>
    <t>Purple Flame - 30 Sec. 
0.5 meter height w/o e-match</t>
  </si>
  <si>
    <t>Red Flame - 30 Sec. 
0.5 meter height w/o e-match</t>
  </si>
  <si>
    <t>Yellow Flame - 30 Sec. 
0.5 meter height w/o e-match</t>
  </si>
  <si>
    <t>Blue Flame - 60 Sec. 
0.5 meter height w/o e-match</t>
  </si>
  <si>
    <t>Green Flame - 60 Sec. 
0.5 meter height w/o e-match</t>
  </si>
  <si>
    <t>Purple Flame - 60 Sec. 
0.5 meter height w/o e-match</t>
  </si>
  <si>
    <t xml:space="preserve">Mine - 3'' Gold Blink Mine </t>
  </si>
  <si>
    <t>Mine - 3" Mine (red to blue)</t>
  </si>
  <si>
    <t>Mine - 3" Mine (yellow)</t>
  </si>
  <si>
    <t>Comet/Mine Combo - 35mm Blue Meteor w/ Blue Mine</t>
  </si>
  <si>
    <t>Comet/Mine Combo - 35mm Crackle Tail w/ Crackle Mine</t>
  </si>
  <si>
    <t>special orange strobe</t>
  </si>
  <si>
    <t xml:space="preserve">special lemon strobe </t>
  </si>
  <si>
    <t>special golden strobe w/ blue pistil</t>
  </si>
  <si>
    <t>special color strobe</t>
  </si>
  <si>
    <t xml:space="preserve">red dark red </t>
  </si>
  <si>
    <t>red horsetails / sky mine</t>
  </si>
  <si>
    <t>cycus bloom to color tips</t>
  </si>
  <si>
    <t>cylinder shell - silver dragon w/ red crossett ring</t>
  </si>
  <si>
    <t>cylinder shell - silver dragon w/ blue ring</t>
  </si>
  <si>
    <t>red heart pattern shell</t>
  </si>
  <si>
    <t>golden brocade mine</t>
  </si>
  <si>
    <t>gold orido nishiki w/ big blue pistil</t>
  </si>
  <si>
    <t>gold orido nishiki w/ red strobe pistil</t>
  </si>
  <si>
    <t>god of wealth horsetail w/ red falling leaves</t>
  </si>
  <si>
    <t>red dark red</t>
  </si>
  <si>
    <t>blue ring w/ yellow star</t>
  </si>
  <si>
    <t>red &amp; green &amp; blue three cross ring</t>
  </si>
  <si>
    <t>double silver crackling</t>
  </si>
  <si>
    <t>wind bell / mobile shell red</t>
  </si>
  <si>
    <t>wind bell / mobile shell white</t>
  </si>
  <si>
    <t>cylinder shell - silver dragon w/ red and blue strobe core</t>
  </si>
  <si>
    <t>red heart</t>
  </si>
  <si>
    <t>green glittering waterfall</t>
  </si>
  <si>
    <t>lemon glittering waterfall</t>
  </si>
  <si>
    <t>orange strobe waterfall</t>
  </si>
  <si>
    <t>blue to red to crackling ghost lamp</t>
  </si>
  <si>
    <t>No. Full
Cs.</t>
  </si>
  <si>
    <t>TOTAL</t>
  </si>
  <si>
    <t>UNITS 
ON HAND</t>
  </si>
  <si>
    <t>CASES 
ON HAND</t>
  </si>
  <si>
    <t>FC,BU</t>
  </si>
  <si>
    <t>FC</t>
  </si>
  <si>
    <t>LD8153</t>
  </si>
  <si>
    <t xml:space="preserve">Note: SPB or Shells Per Box can be found in the SPB column of the </t>
  </si>
  <si>
    <t>order sheet.</t>
  </si>
  <si>
    <t>IU = Individual Unit:</t>
  </si>
  <si>
    <r>
      <t>T-Sky</t>
    </r>
    <r>
      <rPr>
        <sz val="10"/>
        <rFont val="Arial"/>
        <family val="2"/>
      </rPr>
      <t xml:space="preserve"> showcase assorted shells -</t>
    </r>
    <r>
      <rPr>
        <b/>
        <sz val="10"/>
        <rFont val="Arial"/>
        <family val="2"/>
      </rPr>
      <t xml:space="preserve"> C</t>
    </r>
  </si>
  <si>
    <r>
      <t>T-Sky</t>
    </r>
    <r>
      <rPr>
        <sz val="10"/>
        <rFont val="Arial"/>
        <family val="2"/>
      </rPr>
      <t xml:space="preserve"> showcase assorted shells -</t>
    </r>
    <r>
      <rPr>
        <b/>
        <sz val="10"/>
        <rFont val="Arial"/>
        <family val="2"/>
      </rPr>
      <t xml:space="preserve"> D</t>
    </r>
  </si>
  <si>
    <t>OOOOOO</t>
  </si>
  <si>
    <t xml:space="preserve">Individual Unit = A single individual product item contained within a </t>
  </si>
  <si>
    <t>Boxed Unit.</t>
  </si>
  <si>
    <t>lance - American - blue 
144pcs. per unit 1min. 15sec. duration</t>
  </si>
  <si>
    <t>lance - American - yellow 
144pcs. per unit 1min. 15sec. duration</t>
  </si>
  <si>
    <t>lance - American - green 
144pcs. per unit 1min. 15sec. duration</t>
  </si>
  <si>
    <t>lance - American - purple 
144pcs. per unit 1min. 15sec. duration</t>
  </si>
  <si>
    <t>red strobe</t>
  </si>
  <si>
    <t>Meteor - 30mm Red Meteor</t>
  </si>
  <si>
    <t>Meteor - 30mm Yellow Meteor</t>
  </si>
  <si>
    <r>
      <t>T-Sky</t>
    </r>
    <r>
      <rPr>
        <sz val="10"/>
        <rFont val="Arial"/>
        <family val="2"/>
      </rPr>
      <t xml:space="preserve"> showcase assorted shells -</t>
    </r>
    <r>
      <rPr>
        <b/>
        <sz val="10"/>
        <rFont val="Arial"/>
        <family val="2"/>
      </rPr>
      <t xml:space="preserve"> B</t>
    </r>
  </si>
  <si>
    <t xml:space="preserve">Typically our manufactures pack there cases in the above configuration. Occasionally we will receive what is called a "honey comb pack" were </t>
  </si>
  <si>
    <r>
      <t>Lidu</t>
    </r>
    <r>
      <rPr>
        <sz val="10"/>
        <rFont val="Arial"/>
        <family val="2"/>
      </rPr>
      <t xml:space="preserve"> assorted shells -   </t>
    </r>
    <r>
      <rPr>
        <b/>
        <sz val="10"/>
        <rFont val="Arial"/>
        <family val="2"/>
      </rPr>
      <t>A</t>
    </r>
  </si>
  <si>
    <r>
      <t>Lidu</t>
    </r>
    <r>
      <rPr>
        <sz val="10"/>
        <rFont val="Arial"/>
        <family val="2"/>
      </rPr>
      <t xml:space="preserve"> assorted shells -   </t>
    </r>
    <r>
      <rPr>
        <b/>
        <sz val="10"/>
        <rFont val="Arial"/>
        <family val="2"/>
      </rPr>
      <t>B</t>
    </r>
  </si>
  <si>
    <r>
      <t>Lidu</t>
    </r>
    <r>
      <rPr>
        <sz val="10"/>
        <rFont val="Arial"/>
        <family val="2"/>
      </rPr>
      <t xml:space="preserve"> assorted shells -   </t>
    </r>
    <r>
      <rPr>
        <b/>
        <sz val="10"/>
        <rFont val="Arial"/>
        <family val="2"/>
      </rPr>
      <t>C</t>
    </r>
  </si>
  <si>
    <r>
      <t>Lidu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C</t>
    </r>
  </si>
  <si>
    <r>
      <t>Lidu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D</t>
    </r>
  </si>
  <si>
    <r>
      <t>Wizard</t>
    </r>
    <r>
      <rPr>
        <sz val="10"/>
        <rFont val="Arial"/>
        <family val="2"/>
      </rPr>
      <t xml:space="preserve"> assorted shells</t>
    </r>
  </si>
  <si>
    <r>
      <t>Wizard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A</t>
    </r>
  </si>
  <si>
    <r>
      <t>Wizard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B</t>
    </r>
  </si>
  <si>
    <r>
      <t>Wizard</t>
    </r>
    <r>
      <rPr>
        <sz val="10"/>
        <rFont val="Arial"/>
        <family val="2"/>
      </rPr>
      <t xml:space="preserve"> assorted shells -   </t>
    </r>
    <r>
      <rPr>
        <b/>
        <sz val="10"/>
        <rFont val="Arial"/>
        <family val="2"/>
      </rPr>
      <t>A</t>
    </r>
  </si>
  <si>
    <r>
      <t>Wizard</t>
    </r>
    <r>
      <rPr>
        <sz val="10"/>
        <rFont val="Arial"/>
        <family val="2"/>
      </rPr>
      <t xml:space="preserve"> assorted shells -   </t>
    </r>
    <r>
      <rPr>
        <b/>
        <sz val="10"/>
        <rFont val="Arial"/>
        <family val="2"/>
      </rPr>
      <t>B</t>
    </r>
  </si>
  <si>
    <r>
      <t>Wizard</t>
    </r>
    <r>
      <rPr>
        <sz val="10"/>
        <rFont val="Arial"/>
        <family val="2"/>
      </rPr>
      <t xml:space="preserve"> assorted shells -   </t>
    </r>
    <r>
      <rPr>
        <b/>
        <sz val="10"/>
        <rFont val="Arial"/>
        <family val="2"/>
      </rPr>
      <t>C</t>
    </r>
  </si>
  <si>
    <r>
      <t>Wizard</t>
    </r>
    <r>
      <rPr>
        <sz val="10"/>
        <rFont val="Arial"/>
        <family val="2"/>
      </rPr>
      <t xml:space="preserve"> assorted shells -   </t>
    </r>
    <r>
      <rPr>
        <b/>
        <sz val="10"/>
        <rFont val="Arial"/>
        <family val="2"/>
      </rPr>
      <t>D</t>
    </r>
  </si>
  <si>
    <r>
      <t>Wizard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C</t>
    </r>
  </si>
  <si>
    <r>
      <t>Wizard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D</t>
    </r>
  </si>
  <si>
    <t>Golden glittering willow</t>
  </si>
  <si>
    <t>Silver glitter willow</t>
  </si>
  <si>
    <t>Crackling willow</t>
  </si>
  <si>
    <t>Time rain willow</t>
  </si>
  <si>
    <t>Brocade crown</t>
  </si>
  <si>
    <t>Crackling brocade crown</t>
  </si>
  <si>
    <t>Silver willow</t>
  </si>
  <si>
    <t>Silver crown to green</t>
  </si>
  <si>
    <t>Brocade crown to red</t>
  </si>
  <si>
    <t>Silver willow to red</t>
  </si>
  <si>
    <t>FC,IU</t>
  </si>
  <si>
    <t>DOUBLE RED BROCADE RING TO DOUBLE BLUE BROCADE RING</t>
  </si>
  <si>
    <t>14092330-5</t>
  </si>
  <si>
    <t>BLUE PEONY W/ RED COCONUT W/ BROCADE PISTIL W/ BROCADE TAIL</t>
  </si>
  <si>
    <t>T-Sky 5" CUSTOM SHOWCASE ASSORTMENT - B 18/1 (9 Effects)</t>
  </si>
  <si>
    <t>Brocade Crown Kamuro w/ Tail</t>
  </si>
  <si>
    <t>DP22ET004-4</t>
  </si>
  <si>
    <t>DP22ET004-5</t>
  </si>
  <si>
    <t>DP22ET004-6</t>
  </si>
  <si>
    <t>DM22E062-3</t>
  </si>
  <si>
    <t>Red Wave W/Crackling</t>
  </si>
  <si>
    <t>DM22E062-4</t>
  </si>
  <si>
    <t>DM22E062-5</t>
  </si>
  <si>
    <t>DM22E062-6</t>
  </si>
  <si>
    <t>DP22ET064-3</t>
  </si>
  <si>
    <t>Silver Crackling Palm w/ Tail</t>
  </si>
  <si>
    <t>DP22ET064-4</t>
  </si>
  <si>
    <t>DP22ET064-5</t>
  </si>
  <si>
    <t>DP22ET064-6</t>
  </si>
  <si>
    <t>DP22ET070-3</t>
  </si>
  <si>
    <t>Silver Crackling Willow W/ Blue Dahlia w/ Tail</t>
  </si>
  <si>
    <t>DP22ET070-4</t>
  </si>
  <si>
    <t>DP22ET070-5</t>
  </si>
  <si>
    <t>DP22ET070-6</t>
  </si>
  <si>
    <t>DOMINATOR 4" CUSTOM ASSORTMENT - B 36/1 (18 Effects)</t>
  </si>
  <si>
    <t>DOMINATOR 5" CUSTOM ASSORTMENT - C 18/1 (9 Effects)</t>
  </si>
  <si>
    <t>BROCADE CROWN WATERFALL</t>
  </si>
  <si>
    <t>TIME RAIN WATERFALL</t>
  </si>
  <si>
    <t>T-Sky 5" CUSTOM ASSORTMENT - B 18/1 (9 Effects)</t>
  </si>
  <si>
    <t>T-Sky 6" CUSTOM ASSORTMENT - B 9/1 (9 Effects)</t>
  </si>
  <si>
    <t>RED TO CRACKLING</t>
  </si>
  <si>
    <t>BROCADE CROWN TO GREEN PEONY</t>
  </si>
  <si>
    <t>GOLDEN WAVE TO ORANGE</t>
  </si>
  <si>
    <t>COLORFUL CYCAS BLOOMS</t>
  </si>
  <si>
    <t>GOLDEN GLITTERING WILLOW</t>
  </si>
  <si>
    <t>CHRYSANTHEMUM TO RED</t>
  </si>
  <si>
    <t>BLUE TO CHERRY</t>
  </si>
  <si>
    <r>
      <t>mine</t>
    </r>
    <r>
      <rPr>
        <sz val="10"/>
        <rFont val="Arial"/>
        <family val="2"/>
      </rPr>
      <t xml:space="preserve">  Red</t>
    </r>
  </si>
  <si>
    <r>
      <t>mine</t>
    </r>
    <r>
      <rPr>
        <sz val="10"/>
        <rFont val="Arial"/>
        <family val="2"/>
      </rPr>
      <t xml:space="preserve">  Blue</t>
    </r>
  </si>
  <si>
    <r>
      <t>mine</t>
    </r>
    <r>
      <rPr>
        <sz val="10"/>
        <rFont val="Arial"/>
        <family val="2"/>
      </rPr>
      <t xml:space="preserve">  Brocade</t>
    </r>
  </si>
  <si>
    <r>
      <t>mine</t>
    </r>
    <r>
      <rPr>
        <sz val="10"/>
        <rFont val="Arial"/>
        <family val="2"/>
      </rPr>
      <t xml:space="preserve">  Red to Blue</t>
    </r>
  </si>
  <si>
    <r>
      <t>mine</t>
    </r>
    <r>
      <rPr>
        <sz val="10"/>
        <rFont val="Arial"/>
        <family val="2"/>
      </rPr>
      <t xml:space="preserve">  Special Silver Strobe</t>
    </r>
  </si>
  <si>
    <t>Gold Comet Tail</t>
  </si>
  <si>
    <t>Silver Comet Tail</t>
  </si>
  <si>
    <t>Crackling Comet Tail</t>
  </si>
  <si>
    <t>3m</t>
  </si>
  <si>
    <t>4m</t>
  </si>
  <si>
    <t>Jtek-12</t>
  </si>
  <si>
    <t>quick whistle w/ blue flower</t>
  </si>
  <si>
    <t>time rain coco tree w/ red tail</t>
  </si>
  <si>
    <t>new type crossette</t>
  </si>
  <si>
    <t>flower on brocade</t>
  </si>
  <si>
    <r>
      <t>2" freedom reigns</t>
    </r>
    <r>
      <rPr>
        <sz val="10"/>
        <rFont val="Arial"/>
        <family val="2"/>
      </rPr>
      <t xml:space="preserve"> 
5x10 fan red white and blue flash break chrysanthemums w/ r,w,b tails
</t>
    </r>
    <r>
      <rPr>
        <b/>
        <sz val="9"/>
        <rFont val="Arial"/>
        <family val="2"/>
      </rPr>
      <t>(50sh peanut = 100 breaks)</t>
    </r>
  </si>
  <si>
    <r>
      <t>2"</t>
    </r>
    <r>
      <rPr>
        <sz val="10"/>
        <rFont val="Arial"/>
        <family val="2"/>
      </rPr>
      <t xml:space="preserve"> peanut gold willow w/ gold tails 
</t>
    </r>
    <r>
      <rPr>
        <b/>
        <sz val="9"/>
        <rFont val="Arial"/>
        <family val="2"/>
      </rPr>
      <t>(50sh peanut = 100 breaks)</t>
    </r>
  </si>
  <si>
    <t>LIDU 6" CUSTOM ASSORTMENT - A 9/1 (9 Effects)</t>
  </si>
  <si>
    <t>LD1113</t>
  </si>
  <si>
    <r>
      <t xml:space="preserve">RED TO SILVER PEONY </t>
    </r>
    <r>
      <rPr>
        <b/>
        <sz val="8"/>
        <rFont val="Arial"/>
        <family val="2"/>
      </rPr>
      <t>w/red tail</t>
    </r>
  </si>
  <si>
    <t>LD1121</t>
  </si>
  <si>
    <r>
      <t>BLUE TO SILVER PEONY</t>
    </r>
    <r>
      <rPr>
        <b/>
        <sz val="8"/>
        <rFont val="Arial"/>
        <family val="2"/>
      </rPr>
      <t xml:space="preserve"> w/blue tail</t>
    </r>
  </si>
  <si>
    <t>LD1234</t>
  </si>
  <si>
    <r>
      <t xml:space="preserve">RED CRACKLING W/COCO. TREE PIS. </t>
    </r>
    <r>
      <rPr>
        <b/>
        <sz val="8"/>
        <rFont val="Arial"/>
        <family val="2"/>
      </rPr>
      <t>w/red tail</t>
    </r>
  </si>
  <si>
    <t>LD2001</t>
  </si>
  <si>
    <r>
      <t xml:space="preserve">RED CHRY. </t>
    </r>
    <r>
      <rPr>
        <b/>
        <sz val="8"/>
        <rFont val="Arial"/>
        <family val="2"/>
      </rPr>
      <t>w/red tail</t>
    </r>
  </si>
  <si>
    <t>LD2004</t>
  </si>
  <si>
    <r>
      <t>BLUE CHRY.</t>
    </r>
    <r>
      <rPr>
        <b/>
        <sz val="8"/>
        <rFont val="Arial"/>
        <family val="2"/>
      </rPr>
      <t xml:space="preserve"> w/blue tail</t>
    </r>
  </si>
  <si>
    <t>LD2005</t>
  </si>
  <si>
    <r>
      <t xml:space="preserve">WHITE CHRY. </t>
    </r>
    <r>
      <rPr>
        <b/>
        <sz val="8"/>
        <rFont val="Arial"/>
        <family val="2"/>
      </rPr>
      <t>w/silver tail</t>
    </r>
  </si>
  <si>
    <t>LD2009</t>
  </si>
  <si>
    <r>
      <t xml:space="preserve">COLOR CHRY. </t>
    </r>
    <r>
      <rPr>
        <b/>
        <sz val="8"/>
        <rFont val="Arial"/>
        <family val="2"/>
      </rPr>
      <t>w/purple tail</t>
    </r>
  </si>
  <si>
    <t>LD2052</t>
  </si>
  <si>
    <r>
      <t xml:space="preserve">SILVER WAVE TO PURPLE </t>
    </r>
    <r>
      <rPr>
        <b/>
        <sz val="8"/>
        <rFont val="Arial"/>
        <family val="2"/>
      </rPr>
      <t>w/silver tail</t>
    </r>
  </si>
  <si>
    <t>LD6043</t>
  </si>
  <si>
    <t>LD2057</t>
  </si>
  <si>
    <r>
      <t xml:space="preserve">GOLDEN WAVE TO GREEN </t>
    </r>
    <r>
      <rPr>
        <b/>
        <sz val="8"/>
        <rFont val="Arial"/>
        <family val="2"/>
      </rPr>
      <t>w/gold tail</t>
    </r>
  </si>
  <si>
    <t>Total 6</t>
  </si>
  <si>
    <t>LIDU 6" CUSTOM ASSORTMENT - B 9/1 (9 Effects)</t>
  </si>
  <si>
    <t>LD2065</t>
  </si>
  <si>
    <r>
      <t xml:space="preserve">YELLOW &amp; BLUE GLITTERING </t>
    </r>
    <r>
      <rPr>
        <b/>
        <sz val="8"/>
        <rFont val="Arial"/>
        <family val="2"/>
      </rPr>
      <t>w/blue tail</t>
    </r>
  </si>
  <si>
    <t>LD2093</t>
  </si>
  <si>
    <t>WHITE TWINKLING CHRY.</t>
  </si>
  <si>
    <t>LD2126</t>
  </si>
  <si>
    <r>
      <t>4"</t>
    </r>
    <r>
      <rPr>
        <sz val="10"/>
        <rFont val="Arial"/>
        <family val="2"/>
      </rPr>
      <t xml:space="preserve"> FIBERGLASS 
8 SHOT WOOD RACK - </t>
    </r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Sold as wood rack only
Mortar tubes not included</t>
    </r>
    <r>
      <rPr>
        <sz val="10"/>
        <rFont val="Arial"/>
        <family val="2"/>
      </rPr>
      <t xml:space="preserve">
(call for availability)</t>
    </r>
  </si>
  <si>
    <r>
      <t>e-match to quick match connector</t>
    </r>
    <r>
      <rPr>
        <sz val="10"/>
        <rFont val="Arial"/>
        <family val="2"/>
      </rPr>
      <t xml:space="preserve">
Safer, quicker and more secure. No more poking or cutting into quick match layers to expose the black match. Friction hazard between the black match and e-match composition virtually eliminated. Simply attach this plastic connecter to the end of flat manufactured quick match and insert your e-match. Wrap the e-match wire leads around the plastic molded pigtail and your done. </t>
    </r>
    <r>
      <rPr>
        <b/>
        <sz val="10"/>
        <rFont val="Arial"/>
        <family val="2"/>
      </rPr>
      <t>50pc per case</t>
    </r>
  </si>
  <si>
    <t>fireworks wire (yellow) 22ga. duplex - 
Seminole brand</t>
  </si>
  <si>
    <t>30 min. fusee / road flare</t>
  </si>
  <si>
    <t>SCREECHER  SHELL (2 LAYERS)(F33 INSERTS)</t>
  </si>
  <si>
    <t>RED, WHITE &amp; BLUE  W/ WHISTLE RING  SHELL</t>
  </si>
  <si>
    <t>6" VU6-ASST - A</t>
  </si>
  <si>
    <t>CARDINAL PURPLE PEONY</t>
  </si>
  <si>
    <t>PEARLY WHITE PEONY</t>
  </si>
  <si>
    <t>AQUA PEONY</t>
  </si>
  <si>
    <t>LEMON PEONY</t>
  </si>
  <si>
    <t>ORANGE &amp; BLUE PEONY</t>
  </si>
  <si>
    <t>LEMON &amp; PURPLE PEONY</t>
  </si>
  <si>
    <t>RUBY RED &amp; CRYSTAL CASCADE (SILVER) PEONY</t>
  </si>
  <si>
    <t>RUBY RED, SAPPHIRE BLUE, PEARLY WHITE PEONY</t>
  </si>
  <si>
    <t>8" paper shell hemispheres
48 half hemispheres per case
1 case makes 24 8" shells
1 unit = 2 half hemispheres</t>
  </si>
  <si>
    <t>10" paper shell hemispheres
28 half hemispheres per case
1 case makes 14 10" shells
1 unit = 2 half hemispheres</t>
  </si>
  <si>
    <t>12" paper shell hemispheres
16 half hemispheres per case
1 case makes 8 12" shells
1 unit = 2 half hemispheres</t>
  </si>
  <si>
    <t>16" paper shell hemispheres
6 half hemispheres per case
1 case makes 3 16" shells
1 unit = 2 half hemispheres</t>
  </si>
  <si>
    <t>GREEN FLOWER WAVE RING WITH PURPLE PISTIL</t>
  </si>
  <si>
    <t>SS125CR03-5</t>
  </si>
  <si>
    <t>BROCADE TO RED CROSSETTE</t>
  </si>
  <si>
    <t>6" Showcase</t>
  </si>
  <si>
    <t>T-Sky 6" CUSTOM SHOWCASE ASSORTMENT - A 9/1 (9 Effects)</t>
  </si>
  <si>
    <t>SS125OT07-6</t>
  </si>
  <si>
    <t>SS125OT11-6</t>
  </si>
  <si>
    <t>SS125PE17-6</t>
  </si>
  <si>
    <t>SS125RI02-6</t>
  </si>
  <si>
    <t>SS150BC01-6</t>
  </si>
  <si>
    <t>CRACKLING BROCADE</t>
  </si>
  <si>
    <t>SS150BC07-6</t>
  </si>
  <si>
    <r>
      <t xml:space="preserve">We worked with the team at </t>
    </r>
    <r>
      <rPr>
        <b/>
        <sz val="10"/>
        <color indexed="48"/>
        <rFont val="Arial"/>
        <family val="2"/>
      </rPr>
      <t>T-Sky</t>
    </r>
    <r>
      <rPr>
        <sz val="10"/>
        <rFont val="Arial"/>
        <family val="2"/>
      </rPr>
      <t xml:space="preserve"> and made </t>
    </r>
    <r>
      <rPr>
        <b/>
        <sz val="10"/>
        <rFont val="Arial"/>
        <family val="2"/>
      </rPr>
      <t>HOMELAND WALTZ</t>
    </r>
    <r>
      <rPr>
        <sz val="10"/>
        <rFont val="Arial"/>
        <family val="2"/>
      </rPr>
      <t xml:space="preserve"> even better! 
Introducing
</t>
    </r>
    <r>
      <rPr>
        <b/>
        <sz val="10"/>
        <color indexed="10"/>
        <rFont val="Arial"/>
        <family val="2"/>
      </rPr>
      <t>Pride, Freedom and Thunder!</t>
    </r>
  </si>
  <si>
    <r>
      <t>THE HOTTEST!</t>
    </r>
    <r>
      <rPr>
        <sz val="10"/>
        <rFont val="Arial"/>
        <family val="2"/>
      </rPr>
      <t xml:space="preserve"> most beautiful Flower King cake in our FK product line: 
fan shaped - big gold coconut blue mine</t>
    </r>
  </si>
  <si>
    <t>fan shaped - white glittering double layer 
flower</t>
  </si>
  <si>
    <t>fan shaped - three step song</t>
  </si>
  <si>
    <t>fan shaped - silver flying fish+blue star</t>
  </si>
  <si>
    <t>fan shaped - white glittering double layer flower</t>
  </si>
  <si>
    <t xml:space="preserve">fan shaped - silver / crackling / blue / 
red / green glitter mines to blue tail to chrys. willow </t>
  </si>
  <si>
    <t>fan shaped - red mines</t>
  </si>
  <si>
    <t>fan shaped - silver mines</t>
  </si>
  <si>
    <t>fan shaped - blue mines</t>
  </si>
  <si>
    <t>fan shaped - mother load of gold</t>
  </si>
  <si>
    <t>T-Sky 5" CUSTOM ASSORTMENT - D 18/1 (9 Effects)</t>
  </si>
  <si>
    <t>T-Sky 6" CUSTOM ASSORTMENT - D 9/1 (9 Effects)</t>
  </si>
  <si>
    <t>SILVER CROWN WITH SILVER TAIL</t>
  </si>
  <si>
    <t>WIZARD 5" CUSTOM ASSORTMENT - A 18/1 (9 Effects)</t>
  </si>
  <si>
    <t>WIZARD 6" CUSTOM ASSORTMENT - A 9/1 (9 Effects)</t>
  </si>
  <si>
    <r>
      <t xml:space="preserve">RED CHRYSANTHEMUM </t>
    </r>
    <r>
      <rPr>
        <b/>
        <sz val="8"/>
        <rFont val="Arial"/>
        <family val="2"/>
      </rPr>
      <t>w/ red tail</t>
    </r>
  </si>
  <si>
    <r>
      <t xml:space="preserve">BLUE CHRYSANTHEMUM </t>
    </r>
    <r>
      <rPr>
        <b/>
        <sz val="8"/>
        <rFont val="Arial"/>
        <family val="2"/>
      </rPr>
      <t>w/ blue tail</t>
    </r>
  </si>
  <si>
    <t xml:space="preserve">PINK CHRYSANTHEMUM </t>
  </si>
  <si>
    <r>
      <t xml:space="preserve">SILVER CHRYSANTHEMUM </t>
    </r>
    <r>
      <rPr>
        <b/>
        <sz val="8"/>
        <rFont val="Arial"/>
        <family val="2"/>
      </rPr>
      <t>w/ silver tail</t>
    </r>
  </si>
  <si>
    <t>RED, WHITE, AND BLUE CHRYSANTHEMUM</t>
  </si>
  <si>
    <t>PINK PEONY</t>
  </si>
  <si>
    <t>RED, WHITE, &amp; BLUE PEONY</t>
  </si>
  <si>
    <t>PURPLE AND GOLD GLITTERING CHRY</t>
  </si>
  <si>
    <t>GLITTERING SILVER TO RED CHRY</t>
  </si>
  <si>
    <t>WIZARD 5" CUSTOM ASSORTMENT - B 18/1 (9 Effects)</t>
  </si>
  <si>
    <t>WIZARD 6" CUSTOM ASSORTMENT - B 9/1 (9 Effects)</t>
  </si>
  <si>
    <t>GLITTERING SILVER TO VARIGATED CHRY</t>
  </si>
  <si>
    <t xml:space="preserve">GOLD WAVE CHRYSANTHEMUM TO RED  </t>
  </si>
  <si>
    <t>YELLOW PEONY W/ COCO PISTILS</t>
  </si>
  <si>
    <r>
      <t xml:space="preserve">CRACKLING CHRYS. </t>
    </r>
    <r>
      <rPr>
        <b/>
        <sz val="8"/>
        <rFont val="Arial"/>
        <family val="2"/>
      </rPr>
      <t>w/ crackling tail</t>
    </r>
  </si>
  <si>
    <t xml:space="preserve">Slice - 5 shot slice crackle mine with crackle comet </t>
  </si>
  <si>
    <t xml:space="preserve">Slice - 5 shot slice purple mine with purple meteor </t>
  </si>
  <si>
    <t xml:space="preserve">Slice - 5 shot slice orange mine with orange meteor </t>
  </si>
  <si>
    <t>CZ2510001</t>
  </si>
  <si>
    <t>M340-3</t>
  </si>
  <si>
    <t>M341-3</t>
  </si>
  <si>
    <t>M342-3</t>
  </si>
  <si>
    <t>VS3-LC-C5762</t>
  </si>
  <si>
    <t>VS3-LC-C5763</t>
  </si>
  <si>
    <t>VS3-LC-C5764</t>
  </si>
  <si>
    <t>VS3-LC-C5765</t>
  </si>
  <si>
    <t>VS3-LC-C5766</t>
  </si>
  <si>
    <t>VS3-LC-C5770</t>
  </si>
  <si>
    <t>VS3-LC-C5771</t>
  </si>
  <si>
    <t>blue star comet</t>
  </si>
  <si>
    <t>white comet</t>
  </si>
  <si>
    <t>purple comet</t>
  </si>
  <si>
    <t>M441-4</t>
  </si>
  <si>
    <t>smile face to strobe crossette ring</t>
  </si>
  <si>
    <t>palm to color strobe ring w/ 2 section time rain pistil w/ blue comet tail</t>
  </si>
  <si>
    <t>changing snail</t>
  </si>
  <si>
    <t>silver palm horse tail</t>
  </si>
  <si>
    <t>smile face dark to red peony</t>
  </si>
  <si>
    <t>red three swordsmen (red palm tree wave)</t>
  </si>
  <si>
    <t>smile face to red heart</t>
  </si>
  <si>
    <t>Comet - 35mm Crackle Tail Comet</t>
  </si>
  <si>
    <t>Comet - 35mm Silver Comet</t>
  </si>
  <si>
    <t>Comet - 35mm Blue  w/ strobe willow tail</t>
  </si>
  <si>
    <t>Slice - 15s  C-Shape Zipper - Blue mine w/ Gold Comet</t>
  </si>
  <si>
    <t>Slice - 15s  C-Shape Zipper - Red mine w/ Silver Comet</t>
  </si>
  <si>
    <t>Slice - 15s  C-Shape Zipper - Red strobe mine w/ Silver Comet</t>
  </si>
  <si>
    <t>SILVER DIADEM w/ silver tail</t>
  </si>
  <si>
    <t>LD2143</t>
  </si>
  <si>
    <t>BLUE DIADEM w/ blue tail</t>
  </si>
  <si>
    <t>LD2147</t>
  </si>
  <si>
    <t>COLOR DIADEM w/ brocade tail</t>
  </si>
  <si>
    <t>CRACKLING DIADEM w/ brocade tail</t>
  </si>
  <si>
    <t>LD2243</t>
  </si>
  <si>
    <t>ORANGE CHRYS. w/ gold tail</t>
  </si>
  <si>
    <t>LD5042</t>
  </si>
  <si>
    <t>DAHLIA GOLDEN w/ gold tail</t>
  </si>
  <si>
    <t>LD7068</t>
  </si>
  <si>
    <t>GLITTERING SILVER RING w/ silver tail</t>
  </si>
  <si>
    <t>LD8001</t>
  </si>
  <si>
    <t>DRAGON EGGS w/ brocade tail</t>
  </si>
  <si>
    <t>2.5" CUSTOM EUROPEAN CYLINDER ASSORTMENT</t>
  </si>
  <si>
    <t>LD8138</t>
  </si>
  <si>
    <t>LD8139</t>
  </si>
  <si>
    <t>CYLINDER SEA GREEN TO GOLD FLASH W/ BEES</t>
  </si>
  <si>
    <t>LD8141</t>
  </si>
  <si>
    <t>fan shaped - white glittering blue mine red crossette</t>
  </si>
  <si>
    <t>fan shaped - purple stars green glittering</t>
  </si>
  <si>
    <t>fan shaped - red tail whistle blue stars white glittering stars</t>
  </si>
  <si>
    <t>fan shaped - red / green w/ time rain tail</t>
  </si>
  <si>
    <t>fan shaped - brocade all crossette</t>
  </si>
  <si>
    <t>fan shaped - red coconut storm</t>
  </si>
  <si>
    <t xml:space="preserve">fan shaped - silver whistling  </t>
  </si>
  <si>
    <t>fan shaped - special red + sky-blue and white strobe, special red w/ white strobe mines</t>
  </si>
  <si>
    <t>BROCADE CRACKLING W CRACKLING TAIL</t>
  </si>
  <si>
    <t>SS125PA15-5</t>
  </si>
  <si>
    <t>BROCADE PALM TREE W GOLDEN TAIL</t>
  </si>
  <si>
    <t>SS125OT08-5</t>
  </si>
  <si>
    <t>RED FIVE STAR WITH BLUE RING</t>
  </si>
  <si>
    <t>SS150BC21-5</t>
  </si>
  <si>
    <t>BROCADE CROWN TO RED STROBE WITH TIME RAIN PISTIL</t>
  </si>
  <si>
    <t>fan shaped - gold willow / blue mine to big gold willow</t>
  </si>
  <si>
    <t>fan shaped - green strobe yellow 
&amp; purple mines</t>
  </si>
  <si>
    <t>fan shaped - brocade crown waterfall mine to color strobe</t>
  </si>
  <si>
    <t>fan shaped - glittering brocade crown</t>
  </si>
  <si>
    <t xml:space="preserve">fan shaped - crackling mine </t>
  </si>
  <si>
    <t>FPC-07</t>
  </si>
  <si>
    <t>FPC-08</t>
  </si>
  <si>
    <t>PRT-16</t>
  </si>
  <si>
    <t>BROCADE CROWN RED PISTIL WITH GOLD TAIL</t>
  </si>
  <si>
    <t>CRACKLING BROCADE CROWN WITH CRACKLING TAIL</t>
  </si>
  <si>
    <t>CHRYSANTHEMUM TO ORANGE W/ GREEN PISTIL</t>
  </si>
  <si>
    <t>GREEN PEONY WITH GOLD COCONUT</t>
  </si>
  <si>
    <t>SILVER WAVE WITH SILVER TAIL</t>
  </si>
  <si>
    <t>GREEN TO PURPLE PEONY</t>
  </si>
  <si>
    <t>RED TO BLUE PEONY</t>
  </si>
  <si>
    <t>COLORFUL DAHLIA WITH SILVER STROBE PISTIL</t>
  </si>
  <si>
    <t>T-SKY CUSTOM "SHOWCASE" ASSORTED SHELLS</t>
  </si>
  <si>
    <t>Traditionally, our assorted shells are color and effect matched 3" - 8".</t>
  </si>
  <si>
    <t>T-Sky Showcase Assorted Shells are a hand picked variety of five star colors and effects that you can "sprinkle in" to your show.</t>
  </si>
  <si>
    <t>5" Showcase</t>
  </si>
  <si>
    <t>T-Sky 5" CUSTOM SHOWCASE ASSORTMENT - A 18/1 (9 Effects)</t>
  </si>
  <si>
    <t>SS125CH05-5</t>
  </si>
  <si>
    <t>RED GLITTER WITH BLUE CHRY</t>
  </si>
  <si>
    <t>SS125OT07-5</t>
  </si>
  <si>
    <t>BLUE TO RED TO CRACKLING GHOST LAMP</t>
  </si>
  <si>
    <t>SS125OT09-5</t>
  </si>
  <si>
    <t>GREEN MUSHROOM</t>
  </si>
  <si>
    <t>SS125OT10-5</t>
  </si>
  <si>
    <t>DANDELION WITH BIG TAIL</t>
  </si>
  <si>
    <t>SS125OT11-5</t>
  </si>
  <si>
    <t>SKYBLUE JELLYFISH</t>
  </si>
  <si>
    <t>SS125OT12-5</t>
  </si>
  <si>
    <t>RED/GREEN OCTUPUS</t>
  </si>
  <si>
    <t>SS125PE17-5</t>
  </si>
  <si>
    <t>BLUE TO GREEN SATURN W/ BROCADE RING TO STROBE W/ DARK TO RED PEONY</t>
  </si>
  <si>
    <t>SS125RI02-5</t>
  </si>
  <si>
    <t>Slice - 5 shot red mine with red crossette</t>
  </si>
  <si>
    <t>Slice - 5 shot white mine with white crossette</t>
  </si>
  <si>
    <t>DM22E576-6</t>
  </si>
  <si>
    <t>DP22E039-3</t>
  </si>
  <si>
    <t>Golden Willow To Color</t>
  </si>
  <si>
    <t>Slice - 13s Fan Silver tiger comet w/ red strobe mine</t>
  </si>
  <si>
    <t>DP22ET074-6</t>
  </si>
  <si>
    <t>P.O.</t>
  </si>
  <si>
    <t>P.O. Box 31</t>
  </si>
  <si>
    <t>SHOOT DATE</t>
  </si>
  <si>
    <t>Name:</t>
  </si>
  <si>
    <t>Riverton, Wyoming   82501</t>
  </si>
  <si>
    <t>Date:</t>
  </si>
  <si>
    <t>Customer BATF License #</t>
  </si>
  <si>
    <t>307-856-0778  phone</t>
  </si>
  <si>
    <t>Deliver:</t>
  </si>
  <si>
    <t>307-856-3336  FAX</t>
  </si>
  <si>
    <t>MUST HAVE</t>
  </si>
  <si>
    <t>Contact:</t>
  </si>
  <si>
    <t>Exp. Date:</t>
  </si>
  <si>
    <t>flyingphoenix@tcinc.net</t>
  </si>
  <si>
    <t>PRODUCT BY</t>
  </si>
  <si>
    <t>Phone:</t>
  </si>
  <si>
    <t>Cell:</t>
  </si>
  <si>
    <t>Address:</t>
  </si>
  <si>
    <t>ORDER SHEET &amp; FINAL BILLING STATEMENT</t>
  </si>
  <si>
    <t>Fax:</t>
  </si>
  <si>
    <t>City:</t>
  </si>
  <si>
    <t>E-mail:</t>
  </si>
  <si>
    <t>10"</t>
  </si>
  <si>
    <t>State:</t>
  </si>
  <si>
    <t>Total GW Kg:</t>
  </si>
  <si>
    <t>PLEASE USE THE CAT. # INSTEAD OF THE ITEM # WHEN PLACING YOUR ORDER - THANK YOU!!</t>
  </si>
  <si>
    <t>All items are sold only as:</t>
  </si>
  <si>
    <t xml:space="preserve">FC </t>
  </si>
  <si>
    <t>FULL CASE</t>
  </si>
  <si>
    <t>BU</t>
  </si>
  <si>
    <t>BOXED UNIT</t>
  </si>
  <si>
    <t>A 10% broken case fee will apply and be charged automatically in the total column.</t>
  </si>
  <si>
    <t>IU</t>
  </si>
  <si>
    <t>INDIVIDUAL UNIT</t>
  </si>
  <si>
    <t>A 15% broken case fee will apply and be charged automatically in the total column.</t>
  </si>
  <si>
    <t>Note:</t>
  </si>
  <si>
    <t>DM22E018-5</t>
  </si>
  <si>
    <t>DM22E018-6</t>
  </si>
  <si>
    <t>DM22E022-3</t>
  </si>
  <si>
    <t>Gold Crackle Chry With Green Pistil</t>
  </si>
  <si>
    <t>DM22E022-4</t>
  </si>
  <si>
    <t>DM22E022-5</t>
  </si>
  <si>
    <t>DM22E022-6</t>
  </si>
  <si>
    <t>DM22E028-3</t>
  </si>
  <si>
    <t>Golden Palm</t>
  </si>
  <si>
    <t>DM22E028-4</t>
  </si>
  <si>
    <t>DM22E028-5</t>
  </si>
  <si>
    <t>DM22E028-6</t>
  </si>
  <si>
    <t>DM22E030-3</t>
  </si>
  <si>
    <t>Golden Strobe</t>
  </si>
  <si>
    <t>DM22E030-4</t>
  </si>
  <si>
    <t>DM22E030-5</t>
  </si>
  <si>
    <t>DM22E030-6</t>
  </si>
  <si>
    <t>DM22E714-3</t>
  </si>
  <si>
    <t>Red To Green To Blue Peony</t>
  </si>
  <si>
    <t>DM22E714-4</t>
  </si>
  <si>
    <t>DM22E714-5</t>
  </si>
  <si>
    <t>DM22E714-6</t>
  </si>
  <si>
    <t>DM22E704-3</t>
  </si>
  <si>
    <t>Blue Peony W/Silver Palm Pistil</t>
  </si>
  <si>
    <t>DM22E704-4</t>
  </si>
  <si>
    <t>DM22E704-5</t>
  </si>
  <si>
    <t>DM22E704-6</t>
  </si>
  <si>
    <t>DM22E038-3</t>
  </si>
  <si>
    <t xml:space="preserve">Golden Strobe Willow W/ Blue Dahlia </t>
  </si>
  <si>
    <t>DM22E038-4</t>
  </si>
  <si>
    <t>DM22E038-5</t>
  </si>
  <si>
    <t>DM22E038-6</t>
  </si>
  <si>
    <t>"Z" shaped - color glittering tail blue mine</t>
  </si>
  <si>
    <t>"Z" shaped - silver lion red glittering</t>
  </si>
  <si>
    <t>"Z" shaped - red white blue comet to report</t>
  </si>
  <si>
    <t>"Z" shaped - colorful falling leaves</t>
  </si>
  <si>
    <t>"Z" shaped - color falling leaves</t>
  </si>
  <si>
    <t>"Z" shaped - yellow pistil wave willow</t>
  </si>
  <si>
    <t>"Z" shaped - three step four stage blue brocade</t>
  </si>
  <si>
    <t>"Z" shaped - celebration of divine land</t>
  </si>
  <si>
    <t>"Z" shaped - brocade crown king mine to purple w/ fan shape brocade crown</t>
  </si>
  <si>
    <t>"Z" shaped - brocade crown mines</t>
  </si>
  <si>
    <t>"Z" shaped - color silk flower</t>
  </si>
  <si>
    <t>"Z" shaped - brocade crown scattering w/ blue tail</t>
  </si>
  <si>
    <t>"Z" shaped - golden crown green glitter pistil</t>
  </si>
  <si>
    <t>"Z" shaped - white glittering mine color glittering waterfall</t>
  </si>
  <si>
    <t>"Z" shaped - crackling mines+red tail blue to crackling</t>
  </si>
  <si>
    <t>"Z" shaped - big silver tourbillion</t>
  </si>
  <si>
    <t>multi-angle strange color blooming</t>
  </si>
  <si>
    <t>multi-angle blood red white blue scenery</t>
  </si>
  <si>
    <t>multi-angle violet brocade</t>
  </si>
  <si>
    <r>
      <t>T-Sky</t>
    </r>
    <r>
      <rPr>
        <sz val="10"/>
        <rFont val="Arial"/>
        <family val="2"/>
      </rPr>
      <t xml:space="preserve"> assorted shells -   </t>
    </r>
    <r>
      <rPr>
        <b/>
        <sz val="10"/>
        <rFont val="Arial"/>
        <family val="2"/>
      </rPr>
      <t>C</t>
    </r>
  </si>
  <si>
    <r>
      <t>T-Sky</t>
    </r>
    <r>
      <rPr>
        <sz val="10"/>
        <rFont val="Arial"/>
        <family val="2"/>
      </rPr>
      <t xml:space="preserve"> assorted shells -  </t>
    </r>
    <r>
      <rPr>
        <b/>
        <sz val="10"/>
        <rFont val="Arial"/>
        <family val="2"/>
      </rPr>
      <t xml:space="preserve"> D</t>
    </r>
  </si>
  <si>
    <r>
      <t>T-Sky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C</t>
    </r>
  </si>
  <si>
    <r>
      <t>T-Sky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D</t>
    </r>
  </si>
  <si>
    <r>
      <t>T-Sky</t>
    </r>
    <r>
      <rPr>
        <sz val="10"/>
        <rFont val="Arial"/>
        <family val="2"/>
      </rPr>
      <t xml:space="preserve"> showcase assorted shells - </t>
    </r>
    <r>
      <rPr>
        <b/>
        <sz val="10"/>
        <rFont val="Arial"/>
        <family val="2"/>
      </rPr>
      <t>A</t>
    </r>
  </si>
  <si>
    <t>thousands brocade</t>
  </si>
  <si>
    <t>brocade to time rain willow + red green moving stars w/ tail</t>
  </si>
  <si>
    <t>blue to red to crackling ghost with ghost green lantern</t>
  </si>
  <si>
    <t>SC200MO15</t>
  </si>
  <si>
    <t>SS200GH09</t>
  </si>
  <si>
    <t>8" Colorful Pink Dahlia (Fuchsia, Orange, Lemon, Sky Blue)</t>
  </si>
  <si>
    <t>PC66</t>
  </si>
  <si>
    <t>Straight up Salutes w/ color tail</t>
  </si>
  <si>
    <t>3" Assorted Color with Dark Star Salute - Chained in sets of 10</t>
  </si>
  <si>
    <t>3" Half Dark Star Salute Half Red, White, Blue - Chained in sets of 12</t>
  </si>
  <si>
    <t>assorted (single) cylinder chains (sets of 10), 3 sec. time delay after every 3rd shell, last shot a single Ti salute</t>
  </si>
  <si>
    <t>FK2.5-BC</t>
  </si>
  <si>
    <t>FK2.5-RWB</t>
  </si>
  <si>
    <t>2.5" Brocade Crown with color pistil</t>
  </si>
  <si>
    <t>2.5" Red, White , and Blue Peony w/ tails</t>
  </si>
  <si>
    <t>FK-9097-6</t>
  </si>
  <si>
    <t>FK-9236-6</t>
  </si>
  <si>
    <t>FK-9345-6</t>
  </si>
  <si>
    <t>FK-9337-6</t>
  </si>
  <si>
    <t>FK-9094-6</t>
  </si>
  <si>
    <t>FK-4002-6</t>
  </si>
  <si>
    <t>Medusa (blue dome w/ white legs)</t>
  </si>
  <si>
    <t>Peacock grass</t>
  </si>
  <si>
    <t xml:space="preserve">ghost bracelet with brocade crown pistil </t>
  </si>
  <si>
    <t>blue to red to dragon egg ghost</t>
  </si>
  <si>
    <t>Red Five Pointed Star</t>
  </si>
  <si>
    <t>Blue wave</t>
  </si>
  <si>
    <t>FK-9097-5</t>
  </si>
  <si>
    <t>FK-9236-5</t>
  </si>
  <si>
    <t>FK-9345-5</t>
  </si>
  <si>
    <t>FK-9094-5</t>
  </si>
  <si>
    <t>FK-4002-5</t>
  </si>
  <si>
    <t>ghost bracelet with brocade crown pistil</t>
  </si>
  <si>
    <r>
      <t>Lidu</t>
    </r>
    <r>
      <rPr>
        <sz val="10"/>
        <rFont val="Arial"/>
        <family val="2"/>
      </rPr>
      <t xml:space="preserve"> mixed color chain - 30 effects
(chained in sets of 10) random order</t>
    </r>
  </si>
  <si>
    <t>Cake- 30 shot finale box w/ Red, White, and Blue</t>
  </si>
  <si>
    <t>Cake- 25 shot Orange Peony finale box</t>
  </si>
  <si>
    <t>30sh</t>
  </si>
  <si>
    <t>Sweeper Slice-13s Red Tiger Tail Comet w/ Crackling Mine (3 ports)</t>
  </si>
  <si>
    <t>15sh</t>
  </si>
  <si>
    <t>Slice - 13s Fan brocade and red star mines to White strobe willow shells</t>
  </si>
  <si>
    <t>BS-3</t>
  </si>
  <si>
    <t>8"</t>
  </si>
  <si>
    <t>DM22E096-3</t>
  </si>
  <si>
    <t>White Strobe Willow</t>
  </si>
  <si>
    <t>DM22E096-4</t>
  </si>
  <si>
    <t>DM22E096-5</t>
  </si>
  <si>
    <t>DM22E096-6</t>
  </si>
  <si>
    <t>DM22E056-3</t>
  </si>
  <si>
    <t>Red To Brocade Crown</t>
  </si>
  <si>
    <t>DM22E056-4</t>
  </si>
  <si>
    <t>DM22E056-5</t>
  </si>
  <si>
    <t>DM22E056-6</t>
  </si>
  <si>
    <t>DM22E102-3</t>
  </si>
  <si>
    <t>White Willow</t>
  </si>
  <si>
    <t>"W" shaped - red white glittering chrys.</t>
  </si>
  <si>
    <t>"W" shaped - blue in brocade</t>
  </si>
  <si>
    <t>"W" shaped - red crossette blue stars white glittering</t>
  </si>
  <si>
    <t xml:space="preserve">silver twinkle to gold willow diadem to ruby red  </t>
  </si>
  <si>
    <t>magenta to gold willow</t>
  </si>
  <si>
    <t>sapphire blue to lemon yellow to tasty tangerine</t>
  </si>
  <si>
    <t>the case will not contain boxed units but will contain loose individual units within the case. If this occurs we will still pack the same</t>
  </si>
  <si>
    <t>number of items that would have been contained within a boxed unit into a "repack" case and mark the outside of the case "REPACK".</t>
  </si>
  <si>
    <r>
      <t xml:space="preserve">thunder king - rapid fire
(with one shot red tail to silver glitter) 
(brothers brand) </t>
    </r>
    <r>
      <rPr>
        <b/>
        <sz val="8"/>
        <rFont val="Arial"/>
        <family val="2"/>
      </rPr>
      <t>2-sec. duration</t>
    </r>
  </si>
  <si>
    <r>
      <t xml:space="preserve">not so rapid - rapid fire thunder king
(with one shot red tail to silver glitter)
(brothers brand) </t>
    </r>
    <r>
      <rPr>
        <b/>
        <sz val="8"/>
        <rFont val="Arial"/>
        <family val="2"/>
      </rPr>
      <t>10-sec. duration</t>
    </r>
  </si>
  <si>
    <t>red, white &amp; blue strobing thunder king 
(with one shot silver glitter) 
(brothers brand)</t>
  </si>
  <si>
    <t>variegated thunder (flower thunder) 
(brothers brand)</t>
  </si>
  <si>
    <t>have been examined in accordance with the regulations set forth by the Department of Transportation and BATFE and found</t>
  </si>
  <si>
    <t>to be in compliance with those requirements.</t>
  </si>
  <si>
    <t>IMPORTANT: This merchandise sold and shipped on representation of the buyer that the same will be used strictly in</t>
  </si>
  <si>
    <t>accordance with the laws of the State of Destination. Seller shall not be liable in any civil action for any accident or injury</t>
  </si>
  <si>
    <t>occasioned during transportation, handling, storage, sale or use of this merchandise.</t>
  </si>
  <si>
    <t>All invoices not pre-paid are due by July 10 of the current year. Any accounts not paid will be automatically charged 18%</t>
  </si>
  <si>
    <t>The persons identification number (there drivers license or social security number)</t>
  </si>
  <si>
    <t>E.</t>
  </si>
  <si>
    <t>Please TYPE the document</t>
  </si>
  <si>
    <t>F.</t>
  </si>
  <si>
    <t>Please be sure to SIGN and DATE the document</t>
  </si>
  <si>
    <t>EXISTING CUSTOMERS:</t>
  </si>
  <si>
    <t>50m</t>
  </si>
  <si>
    <t>fan shaped - crackling willow w/ blue star</t>
  </si>
  <si>
    <t>fan shaped - 100 shot salute cake all shots fired instantaneous 2 seconds or less.</t>
  </si>
  <si>
    <t>Comet/Mine Combo - 50mm Gold Strobing Comet w Blue Mine</t>
  </si>
  <si>
    <t>Comet/Mine Combo - 50mm Green Tiger Tail w Green Mine</t>
  </si>
  <si>
    <t>Comet/Mine Combo - 50mmRed Tiger Tail Comet w Red Mine</t>
  </si>
  <si>
    <t>until paid. All collections are subject to laws of the State of Wyoming. The account holder is responsible for all attorney fees</t>
  </si>
  <si>
    <t>if collection is necessary. All inventory not pre-paid is considered the property of Flying Phoenix Interstate Display</t>
  </si>
  <si>
    <t>Fireworks Corp. until paid in full and may be retrieved without notice.</t>
  </si>
  <si>
    <t>By signing this statement, I agree to all of the above terms.</t>
  </si>
  <si>
    <t>DATE RECEIVED</t>
  </si>
  <si>
    <t>RECEIVED BY</t>
  </si>
  <si>
    <t>PRINTED NAME</t>
  </si>
  <si>
    <t>Initial Here:</t>
  </si>
  <si>
    <t>Statement of Intended Use:</t>
  </si>
  <si>
    <t>DM22E039-5</t>
  </si>
  <si>
    <t>DM22E039-6</t>
  </si>
  <si>
    <t>DM22E556-3</t>
  </si>
  <si>
    <t>Half Red Half Blue W/ Silver Pistil</t>
  </si>
  <si>
    <t>DM22E556-4</t>
  </si>
  <si>
    <t>DM22E556-5</t>
  </si>
  <si>
    <t>DM22E556-6</t>
  </si>
  <si>
    <t>DM22E042-3</t>
  </si>
  <si>
    <t>Green Strobe Willow</t>
  </si>
  <si>
    <t>DM22E042-4</t>
  </si>
  <si>
    <t>DM22E042-5</t>
  </si>
  <si>
    <t>DM22E042-6</t>
  </si>
  <si>
    <t>DM22E044-3</t>
  </si>
  <si>
    <t>Green Wave W/Crackling</t>
  </si>
  <si>
    <t>DM22E044-4</t>
  </si>
  <si>
    <t>DM22E044-5</t>
  </si>
  <si>
    <t>DM22E044-6</t>
  </si>
  <si>
    <t>DM22E050-3</t>
  </si>
  <si>
    <t>LD8076 cylinder shell white peony w/ 5 salutes w/ silver tail</t>
  </si>
  <si>
    <t>DM22E050-6</t>
  </si>
  <si>
    <t>DP22ET004-3</t>
  </si>
  <si>
    <t>brocade flower crown w/ big blue pistil</t>
  </si>
  <si>
    <t>brocade ring w/ blue pistil</t>
  </si>
  <si>
    <t>super brocade</t>
  </si>
  <si>
    <t>FK3-ASST</t>
  </si>
  <si>
    <t>FK4-ASST</t>
  </si>
  <si>
    <t>FK5-ASST</t>
  </si>
  <si>
    <t>FK6-ASST</t>
  </si>
  <si>
    <t>DIAMOND SCREAMER TO REPORT + RED STARS</t>
  </si>
  <si>
    <t>5500D</t>
  </si>
  <si>
    <t>PAGODA: MIDNIGHT SNOW WITH MIDNIGHT SNOW FLOWERS</t>
  </si>
  <si>
    <t>LARGE GOLDEN WHIRL W/ REPORT + MIDNIGHT SNOW BOMBARD</t>
  </si>
  <si>
    <t>SILVER WHIRL WITH REPORT + RED TO CRACKLING RAIN</t>
  </si>
  <si>
    <t>RED TAIL THUNDER + CRACKLING PALM COMET</t>
  </si>
  <si>
    <t>8" VU8-ASST - A (PAGODA ASSORTMENT - A)</t>
  </si>
  <si>
    <t>SILVER DONUT RING WITH RED/BLUE FOUR SECTION CROSSED PISTIL</t>
  </si>
  <si>
    <t>5500A</t>
  </si>
  <si>
    <t>PAGODA: TIMED BROCADE WITH TITANIUM SALUTE</t>
  </si>
  <si>
    <t>6" VCS6-ASST - C</t>
  </si>
  <si>
    <t>5500B</t>
  </si>
  <si>
    <t>PAGODA: BROCADE WITH THOUSAND FLOWERS</t>
  </si>
  <si>
    <t>5500C</t>
  </si>
  <si>
    <t>PAGODA: SILVER CRISS CROSS WITH THOUSAND FLOWERS</t>
  </si>
  <si>
    <t>RED FALLING LEAVES THOUSAND FLOWER + GREEN STAR</t>
  </si>
  <si>
    <t>TIMED TWICE CRISS CROSS, SILVER CASCADE TO RED STAR</t>
  </si>
  <si>
    <t>2 BREAKS, MULTI-COLOR TO HEAVY REPORT</t>
  </si>
  <si>
    <t>8" VU8-ASST - B (PAGODA ASSORTMENT - B)</t>
  </si>
  <si>
    <t>2 BREAKS, BROCADE TO HEAVY REPORT</t>
  </si>
  <si>
    <t>silver twinkle to gold willow diadem to sapphire blue w/ tail</t>
  </si>
  <si>
    <t>golden willow w/ gold tail</t>
  </si>
  <si>
    <t>silver wave red with crackle mine</t>
  </si>
  <si>
    <t>quick whistle - silver only</t>
  </si>
  <si>
    <r>
      <t>2.5" nights over America</t>
    </r>
    <r>
      <rPr>
        <sz val="10"/>
        <rFont val="Arial"/>
        <family val="2"/>
      </rPr>
      <t xml:space="preserve"> 
5x5 fan red white and blue flash break
chrysanthemums w/ r,w,b tails
</t>
    </r>
    <r>
      <rPr>
        <b/>
        <sz val="9"/>
        <rFont val="Arial"/>
        <family val="2"/>
      </rPr>
      <t xml:space="preserve">(25sh peanut = 50 breaks) </t>
    </r>
  </si>
  <si>
    <r>
      <t>1.75"</t>
    </r>
    <r>
      <rPr>
        <sz val="10"/>
        <rFont val="Arial"/>
        <family val="2"/>
      </rPr>
      <t xml:space="preserve"> FIBERGLASS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Length: 14.0000 inches</t>
    </r>
  </si>
  <si>
    <r>
      <t>2"</t>
    </r>
    <r>
      <rPr>
        <sz val="10"/>
        <rFont val="Arial"/>
        <family val="2"/>
      </rPr>
      <t xml:space="preserve"> FIBERGLASS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Length: 14.1732 inches</t>
    </r>
  </si>
  <si>
    <r>
      <t>2.5"</t>
    </r>
    <r>
      <rPr>
        <sz val="10"/>
        <rFont val="Arial"/>
        <family val="2"/>
      </rPr>
      <t xml:space="preserve"> FIBERGLASS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Length: 15.7480 inches</t>
    </r>
  </si>
  <si>
    <r>
      <t>3"</t>
    </r>
    <r>
      <rPr>
        <sz val="10"/>
        <rFont val="Arial"/>
        <family val="2"/>
      </rPr>
      <t xml:space="preserve"> FIBERGLASS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Length: 17.7165 inches</t>
    </r>
  </si>
  <si>
    <r>
      <t>4"</t>
    </r>
    <r>
      <rPr>
        <sz val="10"/>
        <rFont val="Arial"/>
        <family val="2"/>
      </rPr>
      <t xml:space="preserve"> FIBERGLASS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Length: 21.6535 inches</t>
    </r>
  </si>
  <si>
    <r>
      <t>5"</t>
    </r>
    <r>
      <rPr>
        <sz val="10"/>
        <rFont val="Arial"/>
        <family val="2"/>
      </rPr>
      <t xml:space="preserve"> FIBERGLASS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Length: 31.4961 inches</t>
    </r>
  </si>
  <si>
    <t>Flower King 3" Assortment</t>
  </si>
  <si>
    <t>72/1  (24 effects)</t>
  </si>
  <si>
    <t>effect #</t>
  </si>
  <si>
    <t>quantity</t>
  </si>
  <si>
    <t>size</t>
  </si>
  <si>
    <t>description</t>
  </si>
  <si>
    <t>gold spider with glittering pistil</t>
  </si>
  <si>
    <t>Total</t>
  </si>
  <si>
    <t>Kg:</t>
  </si>
  <si>
    <t>Product Pulled from Inv.</t>
  </si>
  <si>
    <t>DP22E039-4</t>
  </si>
  <si>
    <t>DP22E039-5</t>
  </si>
  <si>
    <t>DP22E039-6</t>
  </si>
  <si>
    <t>DOMINATOR 5" CUSTOM ASSORTMENT - D 18/1 (9 Effects)</t>
  </si>
  <si>
    <t>DOMINATOR 6" CUSTOM ASSORTMENT - D 10/1 (9 Effects)</t>
  </si>
  <si>
    <t>DP22ET074-3</t>
  </si>
  <si>
    <t>Gold Crackling Willow W/Blue Dahlia w/ Tail</t>
  </si>
  <si>
    <t>DP22ET074-4</t>
  </si>
  <si>
    <t>DP22ET074-5</t>
  </si>
  <si>
    <r>
      <t>6"</t>
    </r>
    <r>
      <rPr>
        <sz val="10"/>
        <rFont val="Arial"/>
        <family val="2"/>
      </rPr>
      <t xml:space="preserve"> FIBERGLASS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Length: 35.4331 inches</t>
    </r>
  </si>
  <si>
    <r>
      <t>8"</t>
    </r>
    <r>
      <rPr>
        <sz val="10"/>
        <rFont val="Arial"/>
        <family val="2"/>
      </rPr>
      <t xml:space="preserve"> FIBERGLASS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Length: 43.3071 inches</t>
    </r>
  </si>
  <si>
    <r>
      <t>10"</t>
    </r>
    <r>
      <rPr>
        <sz val="10"/>
        <rFont val="Arial"/>
        <family val="2"/>
      </rPr>
      <t xml:space="preserve"> FIBERGLASS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Length: 47.2441 inches</t>
    </r>
  </si>
  <si>
    <r>
      <t>12"</t>
    </r>
    <r>
      <rPr>
        <sz val="10"/>
        <rFont val="Arial"/>
        <family val="2"/>
      </rPr>
      <t xml:space="preserve"> FIBERGLASS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Length: 51.1811 inches</t>
    </r>
  </si>
  <si>
    <r>
      <t>16"</t>
    </r>
    <r>
      <rPr>
        <sz val="10"/>
        <rFont val="Arial"/>
        <family val="2"/>
      </rPr>
      <t xml:space="preserve"> FIBERGLASS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Length: 62.9921 inches</t>
    </r>
  </si>
  <si>
    <r>
      <t>3"</t>
    </r>
    <r>
      <rPr>
        <sz val="10"/>
        <rFont val="Arial"/>
        <family val="2"/>
      </rPr>
      <t xml:space="preserve"> FIBERGLASS - </t>
    </r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
(call for availability)</t>
    </r>
  </si>
  <si>
    <r>
      <t>4"</t>
    </r>
    <r>
      <rPr>
        <sz val="10"/>
        <rFont val="Arial"/>
        <family val="2"/>
      </rPr>
      <t xml:space="preserve"> FIBERGLASS - </t>
    </r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
(call for availability)</t>
    </r>
  </si>
  <si>
    <r>
      <t>5"</t>
    </r>
    <r>
      <rPr>
        <sz val="10"/>
        <rFont val="Arial"/>
        <family val="2"/>
      </rPr>
      <t xml:space="preserve"> FIBERGLASS - </t>
    </r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
(call for availability)</t>
    </r>
  </si>
  <si>
    <r>
      <t xml:space="preserve">CHRYS. TO CHRYS. </t>
    </r>
    <r>
      <rPr>
        <b/>
        <sz val="8"/>
        <rFont val="Arial"/>
        <family val="2"/>
      </rPr>
      <t>w/whistling</t>
    </r>
  </si>
  <si>
    <t>LD6048</t>
  </si>
  <si>
    <t>LIDU 5" CUSTOM ASSORTMENT - B 24/1 (12 Effects)</t>
  </si>
  <si>
    <t>LD2148</t>
  </si>
  <si>
    <r>
      <t xml:space="preserve">CRACKLING DIADEM </t>
    </r>
    <r>
      <rPr>
        <b/>
        <sz val="8"/>
        <rFont val="Arial"/>
        <family val="2"/>
      </rPr>
      <t>w/whistling</t>
    </r>
  </si>
  <si>
    <t>LD2230</t>
  </si>
  <si>
    <t>DP22ET029-5</t>
  </si>
  <si>
    <t>DP22ET029-6</t>
  </si>
  <si>
    <t>DP22ET194-3</t>
  </si>
  <si>
    <t>Large Gold Willow w/ Tail</t>
  </si>
  <si>
    <t>DP22ET194-4</t>
  </si>
  <si>
    <t>DP22ET194-5</t>
  </si>
  <si>
    <t>DP22ET194-6</t>
  </si>
  <si>
    <t>DP22E177-3</t>
  </si>
  <si>
    <t>Dominator Nishiki Kamuro Niagara Falls</t>
  </si>
  <si>
    <t>DP22E177-4</t>
  </si>
  <si>
    <t>DP22E177-5</t>
  </si>
  <si>
    <t>DP22E177-6</t>
  </si>
  <si>
    <t>2.5" Dun Pai "Prestige A1" - 24 Effects all w/ tails</t>
  </si>
  <si>
    <t>Quantity</t>
  </si>
  <si>
    <t>2.5"</t>
  </si>
  <si>
    <t>DP22ET000</t>
  </si>
  <si>
    <t>DP22ET002</t>
  </si>
  <si>
    <t>DP22ET009</t>
  </si>
  <si>
    <t>DP22ET011</t>
  </si>
  <si>
    <t>DP22ET018</t>
  </si>
  <si>
    <t>DP22ET028</t>
  </si>
  <si>
    <t>DP22ET030</t>
  </si>
  <si>
    <t>DP22ET039</t>
  </si>
  <si>
    <t>DP22ET064</t>
  </si>
  <si>
    <t>DP22ET070</t>
  </si>
  <si>
    <t>DP22ET170</t>
  </si>
  <si>
    <t>DP22ET171</t>
  </si>
  <si>
    <t>DP22ET173</t>
  </si>
  <si>
    <t>DP22ET261</t>
  </si>
  <si>
    <t>Flying Phoenix Interstate Display Fireworks Corp.</t>
  </si>
  <si>
    <t>Red Coconut Tree Crossette W/ Silver Coconut Pistil</t>
  </si>
  <si>
    <t>DM22E302-4</t>
  </si>
  <si>
    <t>DM22E302-5</t>
  </si>
  <si>
    <t>Slice - 13s Fan Crackling Crossettes</t>
  </si>
  <si>
    <t xml:space="preserve">Slice - 5s Fan White Crossettes (All at Once) </t>
  </si>
  <si>
    <t>Flower King 4" Assortment</t>
  </si>
  <si>
    <t>DM22E002-3</t>
  </si>
  <si>
    <t>Dominator Color Diadem Shells</t>
  </si>
  <si>
    <t>DM22E002-4</t>
  </si>
  <si>
    <t>DM22E002-5</t>
  </si>
  <si>
    <t>DM22E002-6</t>
  </si>
  <si>
    <t>DM22E010-3</t>
  </si>
  <si>
    <t>Diadem Crackling Palm</t>
  </si>
  <si>
    <t>DM22E010-4</t>
  </si>
  <si>
    <t>DM22E010-5</t>
  </si>
  <si>
    <t>DM22E010-6</t>
  </si>
  <si>
    <t>DM22E018-3</t>
  </si>
  <si>
    <t>Flower Wave Time Rain</t>
  </si>
  <si>
    <t>DM22E018-4</t>
  </si>
  <si>
    <t>Slice - Crackle mines to comets to Green Dalia w/ crackle</t>
  </si>
  <si>
    <t>Slice - Crackle mines to comets to Purple Dalia w/ crackle</t>
  </si>
  <si>
    <t>Slice - Crackle mines to comets to Red Dalia w/ crackle</t>
  </si>
  <si>
    <t>Slice - Crackle mines to comets to Yellow Dalia w/ crackle</t>
  </si>
  <si>
    <t>Cake - 36 shot - 45 second Two stage whislte to red flare</t>
  </si>
  <si>
    <t>Cake - 36 shot - 8 second Two stage whislte to red flare</t>
  </si>
  <si>
    <t>Cake - 25 shot Mine to Peony Finale Asst. - Red/White/Blue/Brocade 3 cakes each effect</t>
  </si>
  <si>
    <t xml:space="preserve">Cake - 25 shot Crackle Mine to Crackle Finale Asst. </t>
  </si>
  <si>
    <t>Cake - 25 shot Red Peony finale box</t>
  </si>
  <si>
    <t>Cake - 25 shot Blue Peony finale box</t>
  </si>
  <si>
    <t>BROC. CROWN WATERFALL (LONG DURATION)</t>
  </si>
  <si>
    <t>BIG GOLDEN WILLOW TO STROBE</t>
  </si>
  <si>
    <t>Z WILLOW W/ CRACKLING PISTILS</t>
  </si>
  <si>
    <t>GOLDEN KAMURO TO GREEN W/ SILVER TAIL</t>
  </si>
  <si>
    <t>CZ3010031</t>
  </si>
  <si>
    <t>"Z" shaped - blue tail brocade crown horse tail</t>
  </si>
  <si>
    <t>DP23E081</t>
  </si>
  <si>
    <t>DP23E263</t>
  </si>
  <si>
    <t>W-30-001</t>
  </si>
  <si>
    <t>PFX15FR-40-3</t>
  </si>
  <si>
    <t>5sh</t>
  </si>
  <si>
    <t>13sh</t>
  </si>
  <si>
    <t>SINGLE SHELL CHAINED FINALE COMBINATIONS 2.5" - 4"</t>
  </si>
  <si>
    <t>ITEM # CH-4A</t>
  </si>
  <si>
    <t>ITEM # CH-4B</t>
  </si>
  <si>
    <t>ITEM # CH-4C</t>
  </si>
  <si>
    <r>
      <t>2.5"</t>
    </r>
    <r>
      <rPr>
        <b/>
        <sz val="9"/>
        <rFont val="Arial"/>
        <family val="2"/>
      </rPr>
      <t xml:space="preserve"> SINGLE CYLINDER SHELL CHAINED FINALE</t>
    </r>
  </si>
  <si>
    <r>
      <t>3"</t>
    </r>
    <r>
      <rPr>
        <b/>
        <sz val="9"/>
        <rFont val="Arial"/>
        <family val="2"/>
      </rPr>
      <t xml:space="preserve"> SINGLE CYLINDER SHELL CHAINED FINALE</t>
    </r>
  </si>
  <si>
    <t>Cs. Pack</t>
  </si>
  <si>
    <r>
      <t>4"</t>
    </r>
    <r>
      <rPr>
        <b/>
        <sz val="9"/>
        <rFont val="Arial"/>
        <family val="2"/>
      </rPr>
      <t xml:space="preserve"> SINGLE CYLINDER SHELL CHAINED FINALE</t>
    </r>
  </si>
  <si>
    <t>Position</t>
  </si>
  <si>
    <t>Description:</t>
  </si>
  <si>
    <t>Cs. Pack:</t>
  </si>
  <si>
    <t>6/1</t>
  </si>
  <si>
    <t>4/1</t>
  </si>
  <si>
    <t>1st shell</t>
  </si>
  <si>
    <t>Commercial / Profit Fireworks Display</t>
  </si>
  <si>
    <t>Non Profit Fireworks Display</t>
  </si>
  <si>
    <t>Personal Fireworks Display</t>
  </si>
  <si>
    <r>
      <t>2"</t>
    </r>
    <r>
      <rPr>
        <sz val="10"/>
        <rFont val="Arial"/>
        <family val="2"/>
      </rPr>
      <t xml:space="preserve"> gold whirl to blue &amp; purple peony crackling 
now w/ gold, blue &amp; purple tails 
</t>
    </r>
    <r>
      <rPr>
        <b/>
        <sz val="9"/>
        <rFont val="Arial"/>
        <family val="2"/>
      </rPr>
      <t>(50sh peanut = 100 breaks)</t>
    </r>
  </si>
  <si>
    <t>12" silver gerb
sold in units of 10</t>
  </si>
  <si>
    <t>12" gold gerb
sold in units of 10</t>
  </si>
  <si>
    <t>silver strobe</t>
  </si>
  <si>
    <t>green strobe</t>
  </si>
  <si>
    <t>yellow strobe</t>
  </si>
  <si>
    <t>Red Flame - 60 Sec. 
0.5 meter height w/o e-match</t>
  </si>
  <si>
    <t>Yellow Flame - 60 Sec. 
0.5 meter height w/o e-match</t>
  </si>
  <si>
    <t>DM22E400-6</t>
  </si>
  <si>
    <t>DM22E576-3</t>
  </si>
  <si>
    <t>Red Ring To Crackle Pistil</t>
  </si>
  <si>
    <t>DM22E576-4</t>
  </si>
  <si>
    <t>DM22E576-5</t>
  </si>
  <si>
    <t>glittering silver to blue chrys.</t>
  </si>
  <si>
    <t xml:space="preserve">red peony                  </t>
  </si>
  <si>
    <t xml:space="preserve">green peony               </t>
  </si>
  <si>
    <t xml:space="preserve">yellow peony                 </t>
  </si>
  <si>
    <t>Zip Code:</t>
  </si>
  <si>
    <t>Total GW Lb:</t>
  </si>
  <si>
    <t>Pwdr. Wt</t>
  </si>
  <si>
    <t xml:space="preserve">purple peony w/ green glittering pistil             </t>
  </si>
  <si>
    <t xml:space="preserve">red chrysanthemum    </t>
  </si>
  <si>
    <t xml:space="preserve">red strobe                  </t>
  </si>
  <si>
    <t xml:space="preserve">green chrysanthemum </t>
  </si>
  <si>
    <t>purple chrysanthemum</t>
  </si>
  <si>
    <t>yellow chrysanthemum</t>
  </si>
  <si>
    <t>white chrysanthemum</t>
  </si>
  <si>
    <t xml:space="preserve">blue chrysanthemum       </t>
  </si>
  <si>
    <t>Total 9</t>
  </si>
  <si>
    <t>5" VU5-ASST - B</t>
  </si>
  <si>
    <t>6" VU6-ASST - B</t>
  </si>
  <si>
    <t>TWICE CRACKLING RAIN</t>
  </si>
  <si>
    <t>RED TO CRACKLING RAIN</t>
  </si>
  <si>
    <t>BLUE TO CRACKLING RAIN</t>
  </si>
  <si>
    <t>Aproximate Availability Date</t>
  </si>
  <si>
    <t>UNIT/BOXMARK-UP</t>
  </si>
  <si>
    <t>MARK-UP TOTAL</t>
  </si>
  <si>
    <t>units /
boxes
per
case</t>
  </si>
  <si>
    <r>
      <t xml:space="preserve">PRICE 
PER UNIT / </t>
    </r>
    <r>
      <rPr>
        <b/>
        <i/>
        <sz val="10"/>
        <rFont val="Arial"/>
        <family val="2"/>
      </rPr>
      <t>BOX</t>
    </r>
  </si>
  <si>
    <t>PRICE 
PER CASE</t>
  </si>
  <si>
    <r>
      <t xml:space="preserve">No. Ind.
Unit or </t>
    </r>
    <r>
      <rPr>
        <b/>
        <i/>
        <sz val="10"/>
        <rFont val="Arial"/>
        <family val="2"/>
      </rPr>
      <t>Box</t>
    </r>
  </si>
  <si>
    <t>DM22E506-3</t>
  </si>
  <si>
    <t xml:space="preserve">White Strobe W/Green Go Getter </t>
  </si>
  <si>
    <t>DM22E506-4</t>
  </si>
  <si>
    <t>DM22E506-5</t>
  </si>
  <si>
    <t>DM22E506-6</t>
  </si>
  <si>
    <t>DP22ET098-3</t>
  </si>
  <si>
    <t>White Strobe Willow To Crackle, With Strobe To Crackle Pistil w/ Tail</t>
  </si>
  <si>
    <t>DP22ET098-4</t>
  </si>
  <si>
    <t>DP22ET098-5</t>
  </si>
  <si>
    <t>DP22ET098-6</t>
  </si>
  <si>
    <t>DP22ET850-3</t>
  </si>
  <si>
    <t>Brocade Waterfalls w/ Tail</t>
  </si>
  <si>
    <t>DP22ET850-4</t>
  </si>
  <si>
    <t>DP22ET850-5</t>
  </si>
  <si>
    <t>DP22ET850-6</t>
  </si>
  <si>
    <t>DP22ET021-3</t>
  </si>
  <si>
    <t>Brocade Chry With Multi-Color Strobe Pistil w/ Tail</t>
  </si>
  <si>
    <t>DP22ET021-4</t>
  </si>
  <si>
    <t>DP22ET021-5</t>
  </si>
  <si>
    <t>DP22ET021-6</t>
  </si>
  <si>
    <t>Horse Tail w/ Tail</t>
  </si>
  <si>
    <t>DP22ET029-3</t>
  </si>
  <si>
    <t>Brocade Crown To Crackling Willow w/ Tail</t>
  </si>
  <si>
    <t>DP22ET029-4</t>
  </si>
  <si>
    <t xml:space="preserve">red heart                   </t>
  </si>
  <si>
    <t xml:space="preserve">silver wave to blue                      </t>
  </si>
  <si>
    <t>Flower King 6" Assortment</t>
  </si>
  <si>
    <t>9/1  (9 effects)</t>
  </si>
  <si>
    <t>18/1  (9 effects)</t>
  </si>
  <si>
    <t>DM22E302-6</t>
  </si>
  <si>
    <t>DM22E300-3</t>
  </si>
  <si>
    <t>Blue Peony /Golden Strobe Crossette</t>
  </si>
  <si>
    <t>DM22E300-4</t>
  </si>
  <si>
    <t xml:space="preserve">color chrysanthemem    </t>
  </si>
  <si>
    <t>36/1  (9 effects)</t>
  </si>
  <si>
    <t>color star crackling coconut pistil</t>
  </si>
  <si>
    <t xml:space="preserve">red strobe                                  </t>
  </si>
  <si>
    <t xml:space="preserve">red gold wheel                              </t>
  </si>
  <si>
    <t xml:space="preserve">double ring crackling pistil           </t>
  </si>
  <si>
    <t>brocade w/ blue - chain
chained in sets of 10</t>
  </si>
  <si>
    <t>brocade w/ blue - chain
chained in sets of 4</t>
  </si>
  <si>
    <t>brocade w/ blue - chain
chained in sets of 3</t>
  </si>
  <si>
    <t>nishiki kamuro - Niagara falls - chain
chained in sets of 10</t>
  </si>
  <si>
    <t>nishiki kamuro - Niagara falls - chain
chained in sets of 4</t>
  </si>
  <si>
    <t>nishiki kamuro - Niagara falls - chain
chained in sets of 3</t>
  </si>
  <si>
    <t>super brocade - chain
chained in sets of 10</t>
  </si>
  <si>
    <t>SS150OT07-8</t>
  </si>
  <si>
    <t>SS150OT15-8</t>
  </si>
  <si>
    <t>LD8072 cylinder shell red peony w/ 5 salutes w/ red tail</t>
  </si>
  <si>
    <t>2nd shell</t>
  </si>
  <si>
    <r>
      <t xml:space="preserve">MULTICOLOR PEONY </t>
    </r>
    <r>
      <rPr>
        <b/>
        <sz val="10"/>
        <rFont val="Arial"/>
        <family val="2"/>
      </rPr>
      <t>w/ blue tail</t>
    </r>
  </si>
  <si>
    <r>
      <t xml:space="preserve">RUBY RED CHRYSANTHEMUM </t>
    </r>
    <r>
      <rPr>
        <b/>
        <sz val="10"/>
        <rFont val="Arial"/>
        <family val="2"/>
      </rPr>
      <t>w/ red tail</t>
    </r>
  </si>
  <si>
    <r>
      <t xml:space="preserve">PEARLY WHITE CHRYSANTHEMUM </t>
    </r>
    <r>
      <rPr>
        <b/>
        <sz val="10"/>
        <rFont val="Arial"/>
        <family val="2"/>
      </rPr>
      <t>w/ silver tail</t>
    </r>
  </si>
  <si>
    <r>
      <t xml:space="preserve">SAPPHIRE BLUE CHRYSANTHEMUM </t>
    </r>
    <r>
      <rPr>
        <b/>
        <sz val="10"/>
        <rFont val="Arial"/>
        <family val="2"/>
      </rPr>
      <t>w/ blue tail</t>
    </r>
  </si>
  <si>
    <r>
      <t xml:space="preserve">CORAL YELLOW &amp; GRASSHOPPER GREEN CHRYSANTHEMUM </t>
    </r>
    <r>
      <rPr>
        <b/>
        <sz val="10"/>
        <rFont val="Arial"/>
        <family val="2"/>
      </rPr>
      <t>w/ green tail</t>
    </r>
  </si>
  <si>
    <r>
      <t xml:space="preserve">RUBY RED &amp; GRASSHOPPER GREEN CHRYSANTHEMUM </t>
    </r>
    <r>
      <rPr>
        <b/>
        <sz val="10"/>
        <rFont val="Arial"/>
        <family val="2"/>
      </rPr>
      <t>w/ green tail</t>
    </r>
  </si>
  <si>
    <r>
      <t xml:space="preserve">MULTICOLOR CHRYSANTHEMUM </t>
    </r>
    <r>
      <rPr>
        <b/>
        <sz val="10"/>
        <rFont val="Arial"/>
        <family val="2"/>
      </rPr>
      <t>w/ blue tail</t>
    </r>
  </si>
  <si>
    <t>SS125FL01-5</t>
  </si>
  <si>
    <t>3" - 6" Durational Showcase!</t>
  </si>
  <si>
    <t>Assorted cases with nothing but durational shells!!</t>
  </si>
  <si>
    <t>T-Sky 3" DURATIONAL SHOWCASE ASSORTMENT 12/6 (12 Effects)</t>
  </si>
  <si>
    <t>STANDARD SELECTION</t>
  </si>
  <si>
    <t>ASSORTED COLOR THUNDER</t>
  </si>
  <si>
    <t>TWILIGHT GLITTER TO SAPPHIRE BLUE PEONY</t>
  </si>
  <si>
    <t>WATERFALL (BROCADE TO SILVER)</t>
  </si>
  <si>
    <t>GRASSHOPPER GREEN TO RUBY RED WITH TWILIGHT GLITTER PISTIL</t>
  </si>
  <si>
    <t>TOURBILLION WITH REPORT + RED GO GETTERS</t>
  </si>
  <si>
    <t>SAPPHIRE BLUE CHRYSANTHEMUM WITH MIDNIGHT SNOW PISTIL</t>
  </si>
  <si>
    <t>TOURBILLION + BROCADE THOUSAND FLOWER</t>
  </si>
  <si>
    <t>RUBY RED TO BROCADE</t>
  </si>
  <si>
    <t>(in the box that shows "equals" in it) select "is greater than".</t>
  </si>
  <si>
    <t>gold willow to mint green aqua to gold willow w/ tail</t>
  </si>
  <si>
    <t>magenta to turquoise to tangerine w/tail</t>
  </si>
  <si>
    <t>golden willow to emerald green tips</t>
  </si>
  <si>
    <t>spider web to ruby red tips</t>
  </si>
  <si>
    <t>N/A</t>
  </si>
  <si>
    <t xml:space="preserve">Welcome to our Garage Sale Area!
</t>
  </si>
  <si>
    <t>DP2S146-6</t>
  </si>
  <si>
    <t>blue to silver strobe w/ silver go-getters</t>
  </si>
  <si>
    <t>(9) In the upper right-hand corner select "$0.00".</t>
  </si>
  <si>
    <t>(10) Click "OK"</t>
  </si>
  <si>
    <t>MANUFACTURER</t>
  </si>
  <si>
    <t>Lidu Fireworks Corp. - China</t>
  </si>
  <si>
    <t>Wizard International - China</t>
  </si>
  <si>
    <t>gold willow w/ tail</t>
  </si>
  <si>
    <t>golden dahlia w/ tail</t>
  </si>
  <si>
    <t>spider web w/ tail</t>
  </si>
  <si>
    <t>twinkling glitter spider web w/ tail</t>
  </si>
  <si>
    <t>twinkling glitter spider web to ruby red w/ sapphire blue pistil w/ tail</t>
  </si>
  <si>
    <t>emerald green to silver twinkling w/ silver pistil w/ tail</t>
  </si>
  <si>
    <t>4 color changing w/ tail</t>
  </si>
  <si>
    <t>fan shaped - silver waterfall</t>
  </si>
  <si>
    <t>silver twinkle to aqua to orange w/ tail</t>
  </si>
  <si>
    <t>silver twinkle to royal purple to hot pink w/ tail</t>
  </si>
  <si>
    <t>ruby red to white to sapphire blue w/ tail</t>
  </si>
  <si>
    <t>assorted (single) cylinder 
chained chained in sets of 10</t>
  </si>
  <si>
    <t>emerald green to gold willow diadem to emerald green w/ tail</t>
  </si>
  <si>
    <t>tiger tail to sapphire blue to ruby red w/ tail</t>
  </si>
  <si>
    <t>silver twinkle to gold willow diadem to sapphire 
blue w/ tail</t>
  </si>
  <si>
    <t>golden dahlia to magenta to sapphire blue w/ tail</t>
  </si>
  <si>
    <t>sapphire blue to emerald green to ruby red w/ tail</t>
  </si>
  <si>
    <t>yellow sunflower w/ royal purple pistil w/ tail</t>
  </si>
  <si>
    <t>Slice - 13s Fan Gold glitter tail w/ blue mine</t>
  </si>
  <si>
    <t>Brocade crown to blue</t>
  </si>
  <si>
    <t>Silver brocade crown</t>
  </si>
  <si>
    <t>T-Sky 4" DURATIONAL SHOWCASE ASSORTMENT 9/4 (9 Effects)</t>
  </si>
  <si>
    <t>T-Sky 5" DURATIONAL SHOWCASE ASSORTMENT 9/2 (9 Effects)</t>
  </si>
  <si>
    <t>T-Sky 6" DURATIONAL SHOWCASE ASSORTMENT 5/2 (5 Effects)</t>
  </si>
  <si>
    <t>DOMINATOR Assorted Shell Schematic:</t>
  </si>
  <si>
    <t>DOMINATOR 3" CUSTOM ASSORTMENT 72/1 (36 Effects)</t>
  </si>
  <si>
    <t>DOMINATOR 4" CUSTOM ASSORTMENT - A 36/1 (18 Effects)</t>
  </si>
  <si>
    <t>DOMINATOR 5" CUSTOM ASSORTMENT - A 18/1 (9 Effects)</t>
  </si>
  <si>
    <t xml:space="preserve">Slice - 5 shot fan 35mm red mine with meteor </t>
  </si>
  <si>
    <t xml:space="preserve">Slice - 5 shot slice blue mine with meteor </t>
  </si>
  <si>
    <t xml:space="preserve">Slice - 5 shot slice white mine with meteor </t>
  </si>
  <si>
    <t>gold brocade w/ big blue pistil</t>
  </si>
  <si>
    <t>orange peony w/ silver palm pistil</t>
  </si>
  <si>
    <t>purple peony w/ silver palm pistil</t>
  </si>
  <si>
    <t>red peony w/ silver palm pistil</t>
  </si>
  <si>
    <t>WHITE TO RED WITH GREEN STROBE &amp; BLUE DOUBLE PISTIL</t>
  </si>
  <si>
    <t>SILVER TWISTER + GOLDER RAIN CROSSETTE</t>
  </si>
  <si>
    <t>Total 4</t>
  </si>
  <si>
    <t>DIAMOND SCREAMER + BROCADE THOUSAND FLOWER</t>
  </si>
  <si>
    <t>Ghost Slice 15s - Red, Blue, Green</t>
  </si>
  <si>
    <t>Ghost Slice 15s - Red, Blue, White Strobe</t>
  </si>
  <si>
    <t>19sh</t>
  </si>
  <si>
    <t>Instant Slice- 19 shot Rainbow shot left to right</t>
  </si>
  <si>
    <t>138 Shot Long Duration Cakebox (60 seconds)</t>
  </si>
  <si>
    <t>168 Shot Long Duration Cakebox (75 seconds)</t>
  </si>
  <si>
    <t>SA065SL01-C-FLY</t>
  </si>
  <si>
    <t>SA065SL01-FLY</t>
  </si>
  <si>
    <t>SA075SL01</t>
  </si>
  <si>
    <t>SA075SL01-C</t>
  </si>
  <si>
    <t>SS125ST11-5</t>
  </si>
  <si>
    <t>138sh</t>
  </si>
  <si>
    <t>168sh</t>
  </si>
  <si>
    <t>36sh</t>
  </si>
  <si>
    <t>multi-angle - crackling tail red tail purple dahlia green glittering</t>
  </si>
  <si>
    <t>multi-angle - gold tail red pearls</t>
  </si>
  <si>
    <t>multi-angle - color falling leaves w/ glittering tail</t>
  </si>
  <si>
    <r>
      <t xml:space="preserve">water cake effect: </t>
    </r>
    <r>
      <rPr>
        <b/>
        <i/>
        <sz val="10"/>
        <rFont val="Arial"/>
        <family val="2"/>
      </rPr>
      <t>shots fired over water with effect on water surface</t>
    </r>
    <r>
      <rPr>
        <sz val="10"/>
        <rFont val="Arial"/>
        <family val="2"/>
      </rPr>
      <t xml:space="preserve">
fan shaped - red flames on water</t>
    </r>
  </si>
  <si>
    <t>Green Flame - 0.5 Sec. 
1 meter height w/ 2 meter e-match</t>
  </si>
  <si>
    <t>Blue Flame - 5 Sec. 
2 meter height w/ 2 meter e-match</t>
  </si>
  <si>
    <t>Green Flame - 5 Sec. 
2 meter height w/ 2 meter e-match</t>
  </si>
  <si>
    <t>Purple Flame - 5 Sec. 
2 meter height w/ 2 meter e-match</t>
  </si>
  <si>
    <t>Red Flame - 5 Sec. 
2 meter height w/ 2 meter e-match</t>
  </si>
  <si>
    <t>Yellow Flame - 5 Sec. 
2 meter height w/ 2 meter e-match</t>
  </si>
  <si>
    <t>Blue Flame - 30 Sec. 
0.5 meter height w/o e-match</t>
  </si>
  <si>
    <r>
      <t>3"</t>
    </r>
    <r>
      <rPr>
        <sz val="10"/>
        <rFont val="Arial"/>
        <family val="2"/>
      </rPr>
      <t xml:space="preserve"> titanium salute w/ silver tails
</t>
    </r>
    <r>
      <rPr>
        <b/>
        <sz val="8"/>
        <rFont val="Arial"/>
        <family val="2"/>
      </rPr>
      <t>(with one silver color break at end)</t>
    </r>
  </si>
  <si>
    <t>MGJ Technologies - USA</t>
  </si>
  <si>
    <t>28sh</t>
  </si>
  <si>
    <t>PFX5010</t>
  </si>
  <si>
    <t>25sh</t>
  </si>
  <si>
    <t>PFX30-A2</t>
  </si>
  <si>
    <t>Cake- Serpents to Whistles</t>
  </si>
  <si>
    <t>DP22E855-4T</t>
  </si>
  <si>
    <t>god of wealth horsetail w/ red falling leaves pistil with tails</t>
  </si>
  <si>
    <t>DP22E857-4T</t>
  </si>
  <si>
    <t>(2) At the top of the page click on the "Data" drop down menu.</t>
  </si>
  <si>
    <t>(3) Select "Filter" then "Auto Filter".</t>
  </si>
  <si>
    <t>gold willow diadem to sapphire blue tips</t>
  </si>
  <si>
    <t>FF-16CUS02</t>
  </si>
  <si>
    <t>FF-16CUS31</t>
  </si>
  <si>
    <t>variegated color changer</t>
  </si>
  <si>
    <t xml:space="preserve">yellow bees                   </t>
  </si>
  <si>
    <t xml:space="preserve">purple peony              </t>
  </si>
  <si>
    <t xml:space="preserve">white to crackling        </t>
  </si>
  <si>
    <t xml:space="preserve">blue peony                  </t>
  </si>
  <si>
    <t xml:space="preserve">brocade crown             </t>
  </si>
  <si>
    <t xml:space="preserve">silver wave to purple    </t>
  </si>
  <si>
    <t>green to red chrysanthemum</t>
  </si>
  <si>
    <t>LIDU Assorted Shell Schematic:</t>
  </si>
  <si>
    <t>LIDU 3" CUSTOM ASSORTMENT 72/1 (36 Effects)</t>
  </si>
  <si>
    <t>LIDU 4" CUSTOM ASSORTMENT - A 36/1 (18 Effects)</t>
  </si>
  <si>
    <t>LIDU 5" CUSTOM ASSORTMENT - A 24/1 (12 Effects)</t>
  </si>
  <si>
    <t>golden dahlia</t>
  </si>
  <si>
    <t>emerald to willow diaden to emerald</t>
  </si>
  <si>
    <t>USED- 40 foot standard shipping container</t>
  </si>
  <si>
    <t>Coming Soon</t>
  </si>
  <si>
    <t>HALF RUBY RED HALF GRASSHOPPER GREEN PEONY</t>
  </si>
  <si>
    <t>HALF PEARLY WHITE HALF SAPHIRE BLUE PEONY</t>
  </si>
  <si>
    <t>AQUA PEONY WITH ORANGE PISTIL</t>
  </si>
  <si>
    <t>SILVER CASCADE PEONY WITH PURPLE PISTIL</t>
  </si>
  <si>
    <t>GRASSHOPPER GREEN PEONY WITH RED PISTIL</t>
  </si>
  <si>
    <t>RUBY RED CHRYSANTHEMUM</t>
  </si>
  <si>
    <t>Total 36</t>
  </si>
  <si>
    <t xml:space="preserve">4" VU4-ASST - B </t>
  </si>
  <si>
    <t>5" VU5-ASST - C</t>
  </si>
  <si>
    <t>6" VU6-ASST - C</t>
  </si>
  <si>
    <t>PEARLY WHITE CHRYSANTHEMUM</t>
  </si>
  <si>
    <t>SAPPHIRE BLUE CHRYSANTHEMUM</t>
  </si>
  <si>
    <t>MULTI-COLOR CHRYSANTHEMUM</t>
  </si>
  <si>
    <t>SILVER STROBE WILLOW</t>
  </si>
  <si>
    <t>GREEN FALLING LEAVES</t>
  </si>
  <si>
    <t>CLUSTER OF SILVER BEES &amp; CRACKLING</t>
  </si>
  <si>
    <t>PALM TREE WITH SILVER TAIL</t>
  </si>
  <si>
    <t>TYPHOON PALM WITH CRACKLING TAIL</t>
  </si>
  <si>
    <t>RED DOUBLE RING W/ TWICE CRACKLING PISTIL</t>
  </si>
  <si>
    <t>5" VU5-ASST - D</t>
  </si>
  <si>
    <t>6" VU6-ASST - D</t>
  </si>
  <si>
    <t>WHITE STROBE</t>
  </si>
  <si>
    <t>STAINED GLASS</t>
  </si>
  <si>
    <t>5099A</t>
  </si>
  <si>
    <t>RAINBOW</t>
  </si>
  <si>
    <t>SILVER KAMURO</t>
  </si>
  <si>
    <t>5100E</t>
  </si>
  <si>
    <t>PIXIE DUST WILLOW</t>
  </si>
  <si>
    <t>5100R</t>
  </si>
  <si>
    <t>PIXIE DUST WILLOW WITH STAINED GLASS + CRACKLING PISTIL</t>
  </si>
  <si>
    <t>BROCADE</t>
  </si>
  <si>
    <t>WEEPING GOLD</t>
  </si>
  <si>
    <t>MIDNIGHT SNOW</t>
  </si>
  <si>
    <t>Total 72</t>
  </si>
  <si>
    <t xml:space="preserve">2.5" VU2.5-ASST </t>
  </si>
  <si>
    <r>
      <t xml:space="preserve">LEMON &amp; PURPLE PEONY </t>
    </r>
    <r>
      <rPr>
        <b/>
        <sz val="10"/>
        <rFont val="Arial"/>
        <family val="2"/>
      </rPr>
      <t>w/ red tail</t>
    </r>
  </si>
  <si>
    <r>
      <t xml:space="preserve">RUBY RED, SAPPHIRE BLUE, PEARLY WHITE PEONY </t>
    </r>
    <r>
      <rPr>
        <b/>
        <sz val="10"/>
        <rFont val="Arial"/>
        <family val="2"/>
      </rPr>
      <t>w/ red tail</t>
    </r>
  </si>
  <si>
    <t>Flower King 5" Assortment</t>
  </si>
  <si>
    <t xml:space="preserve">size </t>
  </si>
  <si>
    <t>saturn ring to crackling time rain crown to green</t>
  </si>
  <si>
    <t>white glittering chrysanthemum</t>
  </si>
  <si>
    <t>red to white to blue peony</t>
  </si>
  <si>
    <t>lemon to white glittering</t>
  </si>
  <si>
    <t>big purple red crossette</t>
  </si>
  <si>
    <t xml:space="preserve">multicolor crackling </t>
  </si>
  <si>
    <t xml:space="preserve">medusa                     </t>
  </si>
  <si>
    <t>Meteor - 30mm Green Meteor</t>
  </si>
  <si>
    <t>super brocade w/ tail</t>
  </si>
  <si>
    <t>silver crackle w/ thousands of salutes</t>
  </si>
  <si>
    <t>God of wealth brocade with green strobe pistil</t>
  </si>
  <si>
    <t>color changing ghost shell</t>
  </si>
  <si>
    <t>gold orido nishiki with red strobe pistil</t>
  </si>
  <si>
    <t xml:space="preserve">glittering yellow blue                   </t>
  </si>
  <si>
    <t xml:space="preserve">red peony w/ blue pistil                </t>
  </si>
  <si>
    <t xml:space="preserve">gold wave red mushroom              </t>
  </si>
  <si>
    <t>WIZARD 5" CUSTOM ASSORTMENT - C 18/1 (9 Effects)</t>
  </si>
  <si>
    <t>WIZARD 6" CUSTOM ASSORTMENT - C 9/1 (9 Effects)</t>
  </si>
  <si>
    <t xml:space="preserve">HALF RED AND HALF BLUE CHRY  </t>
  </si>
  <si>
    <t>GOLD AND SILVER SPIDER</t>
  </si>
  <si>
    <t>SILVER GLITTERING PALM W/ SILVER GIANT TAIL</t>
  </si>
  <si>
    <t>FIREFLY CHRYSANTHEMUM W/ FIREFLY TAIL</t>
  </si>
  <si>
    <t>BROC. DIADEM TO BLUE  W/ COCO PISTIL &amp; TAIL</t>
  </si>
  <si>
    <t>4"</t>
  </si>
  <si>
    <t xml:space="preserve">RED GAMBOGE TO VARIGATED        </t>
  </si>
  <si>
    <t>PURPLE CHRYS. W/ COCO PISTILS &amp; TAIL</t>
  </si>
  <si>
    <t>1344D</t>
  </si>
  <si>
    <t>SILVER STROBE SPARKLING LIGHTS (AP)</t>
  </si>
  <si>
    <t>1351B</t>
  </si>
  <si>
    <t>BLUE RING / W/ CRACKLING PISTILS</t>
  </si>
  <si>
    <t>WIZARD 4" CUSTOM ASSORTMENT - B 36/1 (18 Effects)</t>
  </si>
  <si>
    <t>gold orido nishiki w/ big blue pistil - chain
chained in sets of 3</t>
  </si>
  <si>
    <t>Long Duration Red Strobe Shells
chained in sets of 10</t>
  </si>
  <si>
    <t>Smile Face Shells
chained in sets of 10</t>
  </si>
  <si>
    <t>Smile Face Shells
chained in sets of 4</t>
  </si>
  <si>
    <t>red chrysanthemum w/ red tail</t>
  </si>
  <si>
    <t>silver chrysanthemum w/ silver tail</t>
  </si>
  <si>
    <t>blue chrysanthemum w/ blue tail</t>
  </si>
  <si>
    <t>red crossette w/ red tail</t>
  </si>
  <si>
    <t>silver crossette w/ silver tail</t>
  </si>
  <si>
    <t>blue crossette w/ blue tail</t>
  </si>
  <si>
    <t>large gold willow w/ tail</t>
  </si>
  <si>
    <t>nishiki kamuro niagara falls</t>
  </si>
  <si>
    <t>red falling leaves</t>
  </si>
  <si>
    <t>Smile face w crackling pistil</t>
  </si>
  <si>
    <t>Strobe smile face</t>
  </si>
  <si>
    <t>Smile face to crackling ball</t>
  </si>
  <si>
    <t>Smile face w time rain ring</t>
  </si>
  <si>
    <t>Golden Bowtie w Blue ring</t>
  </si>
  <si>
    <t>Red Bowte w Green ring</t>
  </si>
  <si>
    <t>Green Bowtie w Red ring</t>
  </si>
  <si>
    <t>Blue Bowtie w Golden ring</t>
  </si>
  <si>
    <t>Golden Bowtie to color w blue ring</t>
  </si>
  <si>
    <r>
      <t>mine</t>
    </r>
    <r>
      <rPr>
        <sz val="10"/>
        <rFont val="Arial"/>
        <family val="2"/>
      </rPr>
      <t xml:space="preserve"> brocade</t>
    </r>
  </si>
  <si>
    <r>
      <t>mine</t>
    </r>
    <r>
      <rPr>
        <sz val="10"/>
        <rFont val="Arial"/>
        <family val="2"/>
      </rPr>
      <t xml:space="preserve"> autumn gold</t>
    </r>
  </si>
  <si>
    <r>
      <t>mine</t>
    </r>
    <r>
      <rPr>
        <sz val="10"/>
        <rFont val="Arial"/>
        <family val="2"/>
      </rPr>
      <t xml:space="preserve"> all red </t>
    </r>
  </si>
  <si>
    <t>WHISTLE MINE</t>
  </si>
  <si>
    <t>1.75"</t>
  </si>
  <si>
    <t>fan shaped - brocade crown tail - green tail to crackle</t>
  </si>
  <si>
    <t>fan shaped - silver glitter comet</t>
  </si>
  <si>
    <t>fan shaped - color eight angle aerial chrys.</t>
  </si>
  <si>
    <t>fan shaped - red &amp; blue mine with white glitter</t>
  </si>
  <si>
    <t>fan shaped - white strobe waterfall</t>
  </si>
  <si>
    <t>"H" shaped - color crossette color mine</t>
  </si>
  <si>
    <t>"H" shaped - color flying dragon</t>
  </si>
  <si>
    <t>"H" shaped - gold strobe tail yellow strobe willow</t>
  </si>
  <si>
    <t>"V" shaped - glittering coconut</t>
  </si>
  <si>
    <t>Comet - 35mm Green  w/ strobe willow tail</t>
  </si>
  <si>
    <t>Comet - 35mm Orange w/ strobe willow tail</t>
  </si>
  <si>
    <t>Comet - 35mm Purple  w/ strobe willow tail</t>
  </si>
  <si>
    <t>Comet - 35mm Red w/ strobe willow tail</t>
  </si>
  <si>
    <t>Comet - 35mm Yellow w/strobe willow tail</t>
  </si>
  <si>
    <t>Meteor - 35mm Blue Meteor</t>
  </si>
  <si>
    <t>Meteor - 35mm Green Meteor</t>
  </si>
  <si>
    <t>Meteor - 35mm Orange Meteor</t>
  </si>
  <si>
    <t>Meteor - 35mm Purple Meteor</t>
  </si>
  <si>
    <t>Meteor - 35mm Red Meteor</t>
  </si>
  <si>
    <t>Meteor - 35mm White Meteor</t>
  </si>
  <si>
    <t>Meteor - 35mm Yellow Meteor</t>
  </si>
  <si>
    <t>Pro1.4 Shell - 62mm White Strobe Peony</t>
  </si>
  <si>
    <t>Pro1.4 Shell - 62mm Red Strobe Peony</t>
  </si>
  <si>
    <t>Pro1.4 Shell - 62mm Assorted (Red, Green, Blue, Variegated, Silver, Red Strobe, White Strobe, Brocade)</t>
  </si>
  <si>
    <t>62mm Brocade</t>
  </si>
  <si>
    <t>Pro1.4 Shell - 62mm Green Peony</t>
  </si>
  <si>
    <t>Pro1.4 Shell - 62mm Blue  Peony</t>
  </si>
  <si>
    <t>Pro1.4 Shell - 62mm Gold  Peony</t>
  </si>
  <si>
    <t>Pro1.4 Shell - 62mm Red  Peony</t>
  </si>
  <si>
    <t>Pro1.4 Shell - 62mm Variegated  Peony</t>
  </si>
  <si>
    <t>Pro1.4 Shell - 62mm White  Peony</t>
  </si>
  <si>
    <t>Pro1.4 Shell - Silver Chry</t>
  </si>
  <si>
    <t>Pro1.4 Shell - Red Peony to delayed crackle</t>
  </si>
  <si>
    <t>Pro1.4 Shell - Willow to color tips</t>
  </si>
  <si>
    <t>Pro1.4 Shell - Brocade to Red Tips</t>
  </si>
  <si>
    <t>Pro1.4 Shell - Red Ring, Blue Bowtie</t>
  </si>
  <si>
    <t xml:space="preserve">Slice - 19 shot Red Mine Fan Rack </t>
  </si>
  <si>
    <t xml:space="preserve">Slice - 19 shot Green Mine Fan Rack </t>
  </si>
  <si>
    <t xml:space="preserve">Slice - 19 shot Blue Mine Fan Rack </t>
  </si>
  <si>
    <t xml:space="preserve">Slice - 19 shot Purple Mine Fan Rack </t>
  </si>
  <si>
    <t xml:space="preserve">Slice - 19 shot Yellow Mine Fan Rack </t>
  </si>
  <si>
    <t>Slice - 15s  C-Shape Zipper - Var. mine w/ Gold Comet</t>
  </si>
  <si>
    <t>LD8155</t>
  </si>
  <si>
    <t>DP2C130-6</t>
  </si>
  <si>
    <t>100sh</t>
  </si>
  <si>
    <t>CI3010022</t>
  </si>
  <si>
    <t>SILVER WHIRL WITH REPORT (SINGLE LAYER) + MULTICOLOR STARS</t>
  </si>
  <si>
    <t>RED TAIL THUNDER (DOUBLE LAYERS) + SILVER CASCADE STARS</t>
  </si>
  <si>
    <t>2 BREAK, BROCADE TO HEAVY REPORT</t>
  </si>
  <si>
    <t>3 BREAK, RED COLOR SHELL TO BLUE SHELL OF SHELL, TO HEAVY SALUTE</t>
  </si>
  <si>
    <t>NINE TIMED REPORTS, 8 TIMED SALUTES TO A HEAVY SALUTE</t>
  </si>
  <si>
    <r>
      <t xml:space="preserve">VULCAN 5" ASSORTMENT </t>
    </r>
    <r>
      <rPr>
        <b/>
        <sz val="9"/>
        <color indexed="12"/>
        <rFont val="Arial"/>
        <family val="2"/>
      </rPr>
      <t>(Cylinder)</t>
    </r>
    <r>
      <rPr>
        <b/>
        <sz val="9"/>
        <rFont val="Arial"/>
        <family val="2"/>
      </rPr>
      <t xml:space="preserve"> 9/1 (9 Effects)</t>
    </r>
  </si>
  <si>
    <t>TOURBILLION WITH REPORT (SINGLE LAYER) + GREEN STARS</t>
  </si>
  <si>
    <t>TOURBILLION (DOUBLE LAYERS) + MULTICOLOR STARS</t>
  </si>
  <si>
    <t>SILVER WASP (MULTI LAYERS) + RED STARS</t>
  </si>
  <si>
    <t>DIAMOND SCREAMER + CRACKLING STARS</t>
  </si>
  <si>
    <t>GOLDEN WHIRL WITH REPORT (SINGLE LAYER) + BLUE STARS</t>
  </si>
  <si>
    <t>GREEN TAIL THUNDER (DOUBLE LAYERS) + PURPLE STARS</t>
  </si>
  <si>
    <t>2 BREAK, MULTICOLOR TO HEAVY REPORT</t>
  </si>
  <si>
    <t>SUN &amp; PLANETS, BLUE SHELL OF SHELL TO LARGE BROCADE STAR SHELL</t>
  </si>
  <si>
    <t xml:space="preserve">6" VCS6-ASST - A </t>
  </si>
  <si>
    <r>
      <t xml:space="preserve">CYLINDER </t>
    </r>
    <r>
      <rPr>
        <b/>
        <sz val="10"/>
        <rFont val="Arial"/>
        <family val="2"/>
      </rPr>
      <t>ASSORTED SHELLS</t>
    </r>
  </si>
  <si>
    <t xml:space="preserve">8" VS8-ASST  </t>
  </si>
  <si>
    <r>
      <t>Dominator</t>
    </r>
    <r>
      <rPr>
        <sz val="10"/>
        <rFont val="Arial"/>
        <family val="2"/>
      </rPr>
      <t xml:space="preserve"> assorted shells</t>
    </r>
  </si>
  <si>
    <r>
      <t>Dominator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A</t>
    </r>
  </si>
  <si>
    <r>
      <t>Dominator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B</t>
    </r>
  </si>
  <si>
    <r>
      <t>Dominator</t>
    </r>
    <r>
      <rPr>
        <sz val="10"/>
        <rFont val="Arial"/>
        <family val="2"/>
      </rPr>
      <t xml:space="preserve"> assorted shells -   </t>
    </r>
    <r>
      <rPr>
        <b/>
        <sz val="10"/>
        <rFont val="Arial"/>
        <family val="2"/>
      </rPr>
      <t>A</t>
    </r>
  </si>
  <si>
    <r>
      <t>Dominator</t>
    </r>
    <r>
      <rPr>
        <sz val="10"/>
        <rFont val="Arial"/>
        <family val="2"/>
      </rPr>
      <t xml:space="preserve"> assorted shells -   </t>
    </r>
    <r>
      <rPr>
        <b/>
        <sz val="10"/>
        <rFont val="Arial"/>
        <family val="2"/>
      </rPr>
      <t>B</t>
    </r>
  </si>
  <si>
    <r>
      <t>Dominator</t>
    </r>
    <r>
      <rPr>
        <sz val="10"/>
        <rFont val="Arial"/>
        <family val="2"/>
      </rPr>
      <t xml:space="preserve"> assorted shells -   </t>
    </r>
    <r>
      <rPr>
        <b/>
        <sz val="10"/>
        <rFont val="Arial"/>
        <family val="2"/>
      </rPr>
      <t>C</t>
    </r>
  </si>
  <si>
    <r>
      <t>Dominator</t>
    </r>
    <r>
      <rPr>
        <sz val="10"/>
        <rFont val="Arial"/>
        <family val="2"/>
      </rPr>
      <t xml:space="preserve"> assorted shells -  </t>
    </r>
    <r>
      <rPr>
        <b/>
        <sz val="10"/>
        <rFont val="Arial"/>
        <family val="2"/>
      </rPr>
      <t xml:space="preserve"> D</t>
    </r>
  </si>
  <si>
    <r>
      <t>Dominator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C</t>
    </r>
  </si>
  <si>
    <r>
      <t>Dominator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D</t>
    </r>
  </si>
  <si>
    <r>
      <t>T-Sky</t>
    </r>
    <r>
      <rPr>
        <sz val="10"/>
        <rFont val="Arial"/>
        <family val="2"/>
      </rPr>
      <t xml:space="preserve"> assorted shells</t>
    </r>
  </si>
  <si>
    <r>
      <t>T-Sky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A</t>
    </r>
  </si>
  <si>
    <r>
      <t>T-Sky</t>
    </r>
    <r>
      <rPr>
        <sz val="10"/>
        <rFont val="Arial"/>
        <family val="2"/>
      </rPr>
      <t xml:space="preserve"> assorted shells - </t>
    </r>
    <r>
      <rPr>
        <b/>
        <sz val="10"/>
        <rFont val="Arial"/>
        <family val="2"/>
      </rPr>
      <t>B</t>
    </r>
  </si>
  <si>
    <r>
      <t>T-Sky</t>
    </r>
    <r>
      <rPr>
        <sz val="10"/>
        <rFont val="Arial"/>
        <family val="2"/>
      </rPr>
      <t xml:space="preserve"> assorted shells -   </t>
    </r>
    <r>
      <rPr>
        <b/>
        <sz val="10"/>
        <rFont val="Arial"/>
        <family val="2"/>
      </rPr>
      <t>A</t>
    </r>
  </si>
  <si>
    <r>
      <t>T-Sky</t>
    </r>
    <r>
      <rPr>
        <sz val="10"/>
        <rFont val="Arial"/>
        <family val="2"/>
      </rPr>
      <t xml:space="preserve"> assorted shells -   </t>
    </r>
    <r>
      <rPr>
        <b/>
        <sz val="10"/>
        <rFont val="Arial"/>
        <family val="2"/>
      </rPr>
      <t>B</t>
    </r>
  </si>
  <si>
    <t>2 BREAKS, WHITE STROBE TO HEAVY REPORT</t>
  </si>
  <si>
    <t>PC61</t>
  </si>
  <si>
    <t>Shogun Pyrotechnics - China</t>
  </si>
  <si>
    <t>Dominator Pyrotechnics - China</t>
  </si>
  <si>
    <t>T-Sky International - China</t>
  </si>
  <si>
    <t>F &amp; F All Seasons - USA</t>
  </si>
  <si>
    <t>Huisky Pyrotechnics - China</t>
  </si>
  <si>
    <t>Brothers Pyrotechnics - China</t>
  </si>
  <si>
    <t>Precocious Pyrotechnics - USA</t>
  </si>
  <si>
    <t>Seminole Wire &amp; Cable - USA</t>
  </si>
  <si>
    <t>Orion Safety Products - USA</t>
  </si>
  <si>
    <t>Platte River Fireworks - USA</t>
  </si>
  <si>
    <t>Flying Phoenix - USA</t>
  </si>
  <si>
    <t>CT5004902</t>
  </si>
  <si>
    <t>CI2010018</t>
  </si>
  <si>
    <t>CI2004903</t>
  </si>
  <si>
    <t>CH2030002</t>
  </si>
  <si>
    <t>CF3015002</t>
  </si>
  <si>
    <t>CF3015003</t>
  </si>
  <si>
    <t>CF3014001</t>
  </si>
  <si>
    <t>CF3014002</t>
  </si>
  <si>
    <t>T3002FT0S</t>
  </si>
  <si>
    <t>T3002FT0G</t>
  </si>
  <si>
    <t>T3003FT0S</t>
  </si>
  <si>
    <t>T3003FT0G</t>
  </si>
  <si>
    <t>12hole</t>
  </si>
  <si>
    <t>12H-FB-PAPER</t>
  </si>
  <si>
    <t>16"</t>
  </si>
  <si>
    <t>16" HDPE</t>
  </si>
  <si>
    <t>12" HDPE</t>
  </si>
  <si>
    <t>DM22E102-4</t>
  </si>
  <si>
    <t>White Strobe W/Red Crossette</t>
  </si>
  <si>
    <t>PINK PEONY TO SPECIAL GREEN STROBE STAR</t>
  </si>
  <si>
    <t>white peony</t>
  </si>
  <si>
    <t xml:space="preserve"> 5" EX Numbers</t>
  </si>
  <si>
    <t>6" EX Numbers</t>
  </si>
  <si>
    <t>3" EX Numbers</t>
  </si>
  <si>
    <t>4" EX Numbers</t>
  </si>
  <si>
    <t>FLECK FLOWER WITH BROCADE CROWN RING AND GREEN STROBE PISTIL</t>
  </si>
  <si>
    <t>GOLDEN PALM TO BLUE WITH GOLDEN TAIL</t>
  </si>
  <si>
    <t>RING WITH TIME RAIN WILLOW AND THOUSANDS OF SALUTES</t>
  </si>
  <si>
    <t>RED WATER STROBE WILLOW</t>
  </si>
  <si>
    <t>SILVER TO GREEN WITH RED PISTIL</t>
  </si>
  <si>
    <t>SS125PE18-5</t>
  </si>
  <si>
    <t>GOLDEN WATER STROBE WILLOW WITH GOLDEN TAIL</t>
  </si>
  <si>
    <t>T-Sky 5" CUSTOM SHOWCASE ASSORTMENT - C 18/1 (9 Effects)</t>
  </si>
  <si>
    <t>SS125PA02-5</t>
  </si>
  <si>
    <t>quick match w/ pvc cover (40m in a 
roll, 15 rolls in a case 5 rolls per bdl.)
131.23 feet</t>
  </si>
  <si>
    <t>Green .5meter, 5 Second Flame</t>
  </si>
  <si>
    <t>Red .5 Meter, 5 Second Flame</t>
  </si>
  <si>
    <t>Blue .5 Meter, 5 Second Flame</t>
  </si>
  <si>
    <t>Yellow Lance</t>
  </si>
  <si>
    <t>TOTALS-----------------------------------&gt;</t>
  </si>
  <si>
    <t>Shell Ct.</t>
  </si>
  <si>
    <t>If Boxed Units or Individual Units</t>
  </si>
  <si>
    <t>Bid:</t>
  </si>
  <si>
    <t>were purchased on this order</t>
  </si>
  <si>
    <t>Discount:</t>
  </si>
  <si>
    <t>Grand total:</t>
  </si>
  <si>
    <t>was added in to the final total</t>
  </si>
  <si>
    <t>Company Name / License Holder:</t>
  </si>
  <si>
    <t>Contact Person:</t>
  </si>
  <si>
    <t>P.O.:</t>
  </si>
  <si>
    <t>P.I.F.:</t>
  </si>
  <si>
    <r>
      <t xml:space="preserve">Filtering directions to show only your selected items: </t>
    </r>
    <r>
      <rPr>
        <b/>
        <sz val="12"/>
        <color indexed="12"/>
        <rFont val="Arial"/>
        <family val="2"/>
      </rPr>
      <t>(Microsoft Excel 2003 or earlier)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Please refer to the "Order Instructions" worksheet tab near the bottom of your screen for additional info.</t>
    </r>
  </si>
  <si>
    <t>(1) Highlight row "15" on the left hand column (the column will turn blue when you do).</t>
  </si>
  <si>
    <t>willow diaden</t>
  </si>
  <si>
    <t xml:space="preserve">silver twinkle to aqua to orange </t>
  </si>
  <si>
    <t>Comet - 30mm Silver Crackling Crossette</t>
  </si>
  <si>
    <t>1 sec</t>
  </si>
  <si>
    <t>100m</t>
  </si>
  <si>
    <t>blue sunflower with tail</t>
  </si>
  <si>
    <t>fan shaped - red white glittering willow blue mine</t>
  </si>
  <si>
    <t>fan shaped - red silver gold strobe</t>
  </si>
  <si>
    <t>fan shaped - golden waterfall</t>
  </si>
  <si>
    <t>5"</t>
  </si>
  <si>
    <t>6"</t>
  </si>
  <si>
    <t>WIZARD 5" CUSTOM ASSORTMENT - D 18/1 (9 Effects)</t>
  </si>
  <si>
    <t>WIZARD 6" CUSTOM ASSORTMENT - D 9/1 (9 Effects)</t>
  </si>
  <si>
    <t>Double Petal Long Duration Gold Brocade Crown w/ Saphire Blue Pistil w/ Rising Gold Tail</t>
  </si>
  <si>
    <t>fan shaped - silver chrys, silver willow and silver mine</t>
  </si>
  <si>
    <t>fan shaped - brocade crown to green flashing mine to red green blue peony time rain</t>
  </si>
  <si>
    <r>
      <t>Gold stars</t>
    </r>
    <r>
      <rPr>
        <sz val="10"/>
        <rFont val="Arial"/>
        <family val="2"/>
      </rPr>
      <t xml:space="preserve"> intended for        </t>
    </r>
    <r>
      <rPr>
        <b/>
        <sz val="10"/>
        <rFont val="Arial"/>
        <family val="2"/>
      </rPr>
      <t>3" shells</t>
    </r>
    <r>
      <rPr>
        <sz val="10"/>
        <rFont val="Arial"/>
        <family val="2"/>
      </rPr>
      <t xml:space="preserve">
ten 6" paper shell hemis per case
approximately 15Kgs per case, 33Lbs
each 6" unit is filled with approximately
3.3Lbs of primed stars ready for Manf.</t>
    </r>
  </si>
  <si>
    <r>
      <t>3" flights of freedom</t>
    </r>
    <r>
      <rPr>
        <sz val="10"/>
        <rFont val="Arial"/>
        <family val="2"/>
      </rPr>
      <t xml:space="preserve"> 
4x4 fan red white and blue flash break 
chrysanthemums w/ r,w,b tails
</t>
    </r>
    <r>
      <rPr>
        <b/>
        <sz val="9"/>
        <rFont val="Arial"/>
        <family val="2"/>
      </rPr>
      <t>(16sh peanut = 32 breaks)</t>
    </r>
  </si>
  <si>
    <r>
      <t>3"</t>
    </r>
    <r>
      <rPr>
        <sz val="10"/>
        <rFont val="Arial"/>
        <family val="2"/>
      </rPr>
      <t xml:space="preserve"> mixed shot's 
</t>
    </r>
    <r>
      <rPr>
        <b/>
        <sz val="9"/>
        <rFont val="Arial"/>
        <family val="2"/>
      </rPr>
      <t>now with w/ mixed color tails</t>
    </r>
  </si>
  <si>
    <t>BROCADE CROWN TO SILVER STROBE</t>
  </si>
  <si>
    <t>ORANGE PEONY</t>
  </si>
  <si>
    <t>T-Sky 4" CUSTOM ASSORTMENT - B 36/1 (18 Effects)</t>
  </si>
  <si>
    <t>T-Sky 5" CUSTOM ASSORTMENT - C 18/1 (9 Effects)</t>
  </si>
  <si>
    <t>T-Sky 6" CUSTOM ASSORTMENT - C 9/1 (9 Effects)</t>
  </si>
  <si>
    <t>BLUE PEONY WITH GOLDEN COCONUT</t>
  </si>
  <si>
    <t>RED PEONY WITH SILVER COCONUT</t>
  </si>
  <si>
    <t>GOLDEN PALM TREE WITH GOLDEN TAIL</t>
  </si>
  <si>
    <t>SILVER PALM TREE W/ SILVER TAIL</t>
  </si>
  <si>
    <t>RED PALM TREE WITH CHRYSANTHEMUM PISTIL</t>
  </si>
  <si>
    <t>RED CROSSETTE</t>
  </si>
  <si>
    <t>PURPLE DAHLIA W/ SILVER STROBE PISTIL</t>
  </si>
  <si>
    <t>CRACKLING PALM TREE WITH CRACKLING TAIL</t>
  </si>
  <si>
    <t>DRAGON EGG</t>
  </si>
  <si>
    <t>yellow star comet</t>
  </si>
  <si>
    <r>
      <t>mine</t>
    </r>
    <r>
      <rPr>
        <sz val="10"/>
        <rFont val="Arial"/>
        <family val="2"/>
      </rPr>
      <t xml:space="preserve"> silver cascade </t>
    </r>
  </si>
  <si>
    <t>brocade crown flower crown mine</t>
  </si>
  <si>
    <t>Slice - 5 shot blue mine with blue crossette</t>
  </si>
  <si>
    <t>Slice - 5 shot crackle mine with crackling crossette</t>
  </si>
  <si>
    <t>Slice - 13s Fan Pink Crossette w/ white strobe mine</t>
  </si>
  <si>
    <t>Slice - 13s Brocade comet w/green strobe mine</t>
  </si>
  <si>
    <t>Color Fountain - 4 Sec 6M
Red w/ 2 M e-match</t>
  </si>
  <si>
    <t>god of wealth brocade w/ green strobe pistil</t>
  </si>
  <si>
    <t>god of wealth horsetail w/ red falling leaves pistil</t>
  </si>
  <si>
    <t>special white strobe</t>
  </si>
  <si>
    <t>special green strobe</t>
  </si>
  <si>
    <t>Slice - 13s Fan Gold tiger tail w/green strobe mine</t>
  </si>
  <si>
    <t>DM22E102-5</t>
  </si>
  <si>
    <t>DM22E102-6</t>
  </si>
  <si>
    <t>DM22E302-3</t>
  </si>
  <si>
    <t>blue peony w/ red coconut w/ brocade pistil w/ brocade tail</t>
  </si>
  <si>
    <t>red ring horse tail</t>
  </si>
  <si>
    <t>three rings</t>
  </si>
  <si>
    <t>Smile face dark to red heart</t>
  </si>
  <si>
    <t>Heart Pattern with Arrow</t>
  </si>
  <si>
    <t>LD1045</t>
  </si>
  <si>
    <t>COLOR TO CRACKLING</t>
  </si>
  <si>
    <t>CUS.</t>
  </si>
  <si>
    <t>GOLD BROCADE</t>
  </si>
  <si>
    <t>Total 144</t>
  </si>
  <si>
    <t>2.5" CUSTOM SINGLE BREAK COLOR ASSORTMENT</t>
  </si>
  <si>
    <t>YELLOW TO CRACKLING w/ gold tail</t>
  </si>
  <si>
    <t>LD1106</t>
  </si>
  <si>
    <t>BLUE &amp; PURPLE PEONY w/ blue tail</t>
  </si>
  <si>
    <t>SEA BLUE PEONY w/ blue tail</t>
  </si>
  <si>
    <t>LD2036</t>
  </si>
  <si>
    <t>RED DIADEM w/ red tail</t>
  </si>
  <si>
    <t>LD2037</t>
  </si>
  <si>
    <t>Comet/Mine Combo - 35mm White Meteor w/ White Mine</t>
  </si>
  <si>
    <t>LD8147</t>
  </si>
  <si>
    <t xml:space="preserve">red to blue coconut tree              </t>
  </si>
  <si>
    <t xml:space="preserve">white glittering chrysanthemum   </t>
  </si>
  <si>
    <t xml:space="preserve">glittering silver                             </t>
  </si>
  <si>
    <t xml:space="preserve">glittering purple                            </t>
  </si>
  <si>
    <t xml:space="preserve">glittering gold                               </t>
  </si>
  <si>
    <t>UNITS</t>
  </si>
  <si>
    <t>CASES</t>
  </si>
  <si>
    <t>SHELL COUNTS FROM</t>
  </si>
  <si>
    <t>VULCAN Assorted Shell Schematic:</t>
  </si>
  <si>
    <t xml:space="preserve">3" VU3-ASST </t>
  </si>
  <si>
    <t xml:space="preserve">4" VU4-ASST - A </t>
  </si>
  <si>
    <t xml:space="preserve">5" VU5-ASST - A </t>
  </si>
  <si>
    <t>1.5"</t>
  </si>
  <si>
    <t>PFX060</t>
  </si>
  <si>
    <t>Mine - 1.5" Red Mine</t>
  </si>
  <si>
    <r>
      <t>3"</t>
    </r>
    <r>
      <rPr>
        <sz val="10"/>
        <rFont val="Arial"/>
        <family val="2"/>
      </rPr>
      <t xml:space="preserve"> FIBERGLASS 
12 SHOT WOOD RACK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Sold as wood rack only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Mortar tubes not included</t>
    </r>
    <r>
      <rPr>
        <sz val="10"/>
        <rFont val="Arial"/>
        <family val="2"/>
      </rPr>
      <t xml:space="preserve">
(call for availability)</t>
    </r>
  </si>
  <si>
    <r>
      <t>4"</t>
    </r>
    <r>
      <rPr>
        <sz val="10"/>
        <rFont val="Arial"/>
        <family val="2"/>
      </rPr>
      <t xml:space="preserve"> FIBERGLASS 
8 SHOT WOOD RACK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Sold as wood rack only
Mortar tubes not included</t>
    </r>
    <r>
      <rPr>
        <sz val="10"/>
        <rFont val="Arial"/>
        <family val="2"/>
      </rPr>
      <t xml:space="preserve">
(call for availability)</t>
    </r>
  </si>
  <si>
    <r>
      <t>5"</t>
    </r>
    <r>
      <rPr>
        <sz val="10"/>
        <rFont val="Arial"/>
        <family val="2"/>
      </rPr>
      <t xml:space="preserve"> FIBERGLASS 
6 SHOT WOOD RACK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Sold as wood rack only
Mortar tubes not included</t>
    </r>
    <r>
      <rPr>
        <sz val="10"/>
        <rFont val="Arial"/>
        <family val="2"/>
      </rPr>
      <t xml:space="preserve">
(call for availability) </t>
    </r>
  </si>
  <si>
    <r>
      <t>6"</t>
    </r>
    <r>
      <rPr>
        <sz val="10"/>
        <rFont val="Arial"/>
        <family val="2"/>
      </rPr>
      <t xml:space="preserve"> FIBERGLASS 
6 SHOT WOOD RACK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Sold as wood rack only
Mortar tubes not included</t>
    </r>
    <r>
      <rPr>
        <sz val="10"/>
        <rFont val="Arial"/>
        <family val="2"/>
      </rPr>
      <t xml:space="preserve">
(call for availability) </t>
    </r>
  </si>
  <si>
    <r>
      <t>6"</t>
    </r>
    <r>
      <rPr>
        <sz val="10"/>
        <rFont val="Arial"/>
        <family val="2"/>
      </rPr>
      <t xml:space="preserve"> FIBERGLASS - </t>
    </r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
(call for availability)</t>
    </r>
  </si>
  <si>
    <r>
      <t>8"</t>
    </r>
    <r>
      <rPr>
        <sz val="10"/>
        <rFont val="Arial"/>
        <family val="2"/>
      </rPr>
      <t xml:space="preserve"> FIBERGLASS - </t>
    </r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
(call for availability)</t>
    </r>
  </si>
  <si>
    <r>
      <t>10"</t>
    </r>
    <r>
      <rPr>
        <sz val="10"/>
        <rFont val="Arial"/>
        <family val="2"/>
      </rPr>
      <t xml:space="preserve"> FIBERGLASS - </t>
    </r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
(call for availability)</t>
    </r>
  </si>
  <si>
    <r>
      <t>12"</t>
    </r>
    <r>
      <rPr>
        <sz val="10"/>
        <rFont val="Arial"/>
        <family val="2"/>
      </rPr>
      <t xml:space="preserve"> HDPE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(call for availability)</t>
    </r>
  </si>
  <si>
    <r>
      <t>16"</t>
    </r>
    <r>
      <rPr>
        <sz val="10"/>
        <rFont val="Arial"/>
        <family val="2"/>
      </rPr>
      <t xml:space="preserve"> HDPE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(call for availability)</t>
    </r>
  </si>
  <si>
    <t>THUNDER THUNDER &amp; RAINBOW</t>
  </si>
  <si>
    <r>
      <t xml:space="preserve">TITANIUM WHISTLE </t>
    </r>
    <r>
      <rPr>
        <b/>
        <sz val="8"/>
        <rFont val="Arial"/>
        <family val="2"/>
      </rPr>
      <t xml:space="preserve">w/ whistle tail </t>
    </r>
  </si>
  <si>
    <t>RED, SILVER &amp; BLUE MOVING STARS</t>
  </si>
  <si>
    <t>1360A</t>
  </si>
  <si>
    <t>SILVER BOWTIE W/ BLUE RING</t>
  </si>
  <si>
    <t>1398F</t>
  </si>
  <si>
    <t>YELLOW FISH</t>
  </si>
  <si>
    <t>1593D</t>
  </si>
  <si>
    <t>BROC. CROWN CHRYS. W/ TAIL (LONG DURATION)</t>
  </si>
  <si>
    <t>1838H</t>
  </si>
  <si>
    <t>ORANGE MOVING STARS</t>
  </si>
  <si>
    <t>2.5" W2.5-ASST WITH TAILS</t>
  </si>
  <si>
    <t>RED TO CRACKLING FLOWER W/ TAIL</t>
  </si>
  <si>
    <t>SILK WILLOW W/ TAIL</t>
  </si>
  <si>
    <t>BROCADE CROWN W/ TAIL</t>
  </si>
  <si>
    <t>PURPLE WAVE W/ TAIL</t>
  </si>
  <si>
    <t>YELLOW TO CRACKLING CHRYS. W/ TAIL</t>
  </si>
  <si>
    <t>GREEN CHRYS. W/ TAIL</t>
  </si>
  <si>
    <t>RED / WHITE / BLUE / PEONY W/ TAIL</t>
  </si>
  <si>
    <t>CRACKLING WILLOW W/ TAIL</t>
  </si>
  <si>
    <t>BLUE TO WHITE STROBE W/ TAIL</t>
  </si>
  <si>
    <t>GOLDEN PALM TREE W/ TAIL</t>
  </si>
  <si>
    <t>RING WITH CRACKLING PISTILS W/ TAIL</t>
  </si>
  <si>
    <t>GLITTERING SILVER TO COLOR CHRYS. W/ TAIL</t>
  </si>
  <si>
    <t>Total 120</t>
  </si>
  <si>
    <t>DM22E300-5</t>
  </si>
  <si>
    <t>DM22E300-6</t>
  </si>
  <si>
    <t>DM22E310-3</t>
  </si>
  <si>
    <t>DM22E310-4</t>
  </si>
  <si>
    <t>DM22E310-5</t>
  </si>
  <si>
    <t>DM22E310-6</t>
  </si>
  <si>
    <t>Comet/Mine Combo - 35mm Yellow Meteor w/ Yellow Mine</t>
  </si>
  <si>
    <t>Slice - Crackle mines to comets to Blue Dalia w/ crackle</t>
  </si>
  <si>
    <r>
      <t>3"</t>
    </r>
    <r>
      <rPr>
        <sz val="10"/>
        <rFont val="Arial"/>
        <family val="2"/>
      </rPr>
      <t xml:space="preserve"> FIBERGLASS 
12 SHOT WOOD RACK - </t>
    </r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Sold as wood rack only
Mortar tubes not included</t>
    </r>
    <r>
      <rPr>
        <sz val="10"/>
        <rFont val="Arial"/>
        <family val="2"/>
      </rPr>
      <t xml:space="preserve">
(call for availability)</t>
    </r>
  </si>
  <si>
    <t>celebration crackers (5000 roll)</t>
  </si>
  <si>
    <t>celebration crackers (10,000 roll)</t>
  </si>
  <si>
    <t>celebration crackers (20,000 roll)</t>
  </si>
  <si>
    <t>celebration crackers (50,000 roll)</t>
  </si>
  <si>
    <t>celebration crackers (100,000 roll)</t>
  </si>
  <si>
    <t>celebration crackers (300,000 roll)</t>
  </si>
  <si>
    <t>Cake - 25 shot White Peony finale box</t>
  </si>
  <si>
    <t>Cake - 25 shot Purple Peony finale box</t>
  </si>
  <si>
    <t>Cake - 25 shot Green Peony finale box</t>
  </si>
  <si>
    <t>Cake - 25 shot Yellow Peony finale box</t>
  </si>
  <si>
    <t>Cake - 25 shot Brocade finale box</t>
  </si>
  <si>
    <t>Cake - 25 shot Crackling finale box</t>
  </si>
  <si>
    <t>Cake - 25 shot White Stobe finale box</t>
  </si>
  <si>
    <t>Cake - 25 shot Red Stobe finale box</t>
  </si>
  <si>
    <t>Cake - 16s Crackle</t>
  </si>
  <si>
    <t>Cake - 16s Small Whirlwind w/ silver tail</t>
  </si>
  <si>
    <t>Cake - 16s Delayed Crackle Chry w/ whistle tail Cake</t>
  </si>
  <si>
    <t>Cake - 8s Peony w/ Tourbillions w silver tail</t>
  </si>
  <si>
    <t>Cake - 96s Mini peal zipper cake</t>
  </si>
  <si>
    <t>Cake - 13s Brocade chry w/ gold tail</t>
  </si>
  <si>
    <t>Cake - 12s Silver Crackling Crossette Cake</t>
  </si>
  <si>
    <t>Cake - 100 Shots of Scrambling Comets</t>
  </si>
  <si>
    <t>Cake - 10s 1.5" Color and Crackle</t>
  </si>
  <si>
    <t>Cake - 10s 1.5" Color and Willow</t>
  </si>
  <si>
    <r>
      <t xml:space="preserve">SILVER WAVE TO GOLDEN COMET </t>
    </r>
    <r>
      <rPr>
        <b/>
        <sz val="8"/>
        <rFont val="Arial"/>
        <family val="2"/>
      </rPr>
      <t>w/silver tail</t>
    </r>
  </si>
  <si>
    <t>LD2225</t>
  </si>
  <si>
    <t>CHRYS. TO SILVER CRACKLING STARS</t>
  </si>
  <si>
    <t>LD4055</t>
  </si>
  <si>
    <t>LD9023P cylinder tit. Salute</t>
  </si>
  <si>
    <r>
      <t>T-Sky</t>
    </r>
    <r>
      <rPr>
        <sz val="10"/>
        <rFont val="Arial"/>
        <family val="2"/>
      </rPr>
      <t xml:space="preserve"> showcase assorted shells -    </t>
    </r>
    <r>
      <rPr>
        <b/>
        <sz val="10"/>
        <rFont val="Arial"/>
        <family val="2"/>
      </rPr>
      <t>D</t>
    </r>
  </si>
  <si>
    <r>
      <t>T-Sky</t>
    </r>
    <r>
      <rPr>
        <sz val="10"/>
        <rFont val="Arial"/>
        <family val="2"/>
      </rPr>
      <t xml:space="preserve"> Durational Showcase!
</t>
    </r>
    <r>
      <rPr>
        <sz val="9"/>
        <rFont val="Arial"/>
        <family val="2"/>
      </rPr>
      <t>looking for a case of assorted shells with nothing but durational effects such as willows and brocades? Look no further.</t>
    </r>
  </si>
  <si>
    <t>slammer salute w/ tit. flash (cylinder)</t>
  </si>
  <si>
    <t>LD6004</t>
  </si>
  <si>
    <t>BROCADE SILVER</t>
  </si>
  <si>
    <t>LD6006</t>
  </si>
  <si>
    <t>BROCADE GOLDEN</t>
  </si>
  <si>
    <t>LD6012</t>
  </si>
  <si>
    <t>DIADEM CHRYS. W/REPORTS</t>
  </si>
  <si>
    <t>LD6017</t>
  </si>
  <si>
    <t>SILVER CROWN W/RED STARS</t>
  </si>
  <si>
    <t>LD6019</t>
  </si>
  <si>
    <r>
      <t xml:space="preserve">BROCADE CROWN TO COLOR </t>
    </r>
    <r>
      <rPr>
        <b/>
        <sz val="8"/>
        <rFont val="Arial"/>
        <family val="2"/>
      </rPr>
      <t>w/brocade tail</t>
    </r>
  </si>
  <si>
    <t>LD6029</t>
  </si>
  <si>
    <r>
      <t xml:space="preserve">SILVER COCONUT TREE </t>
    </r>
    <r>
      <rPr>
        <b/>
        <sz val="8"/>
        <rFont val="Arial"/>
        <family val="2"/>
      </rPr>
      <t>w/silver tail</t>
    </r>
  </si>
  <si>
    <t>LIDU 5" CUSTOM ASSORTMENT - C 24/1 (12 Effects)</t>
  </si>
  <si>
    <t>LD6030</t>
  </si>
  <si>
    <t>GLITTERING COCONUT TREE</t>
  </si>
  <si>
    <t>LD6035</t>
  </si>
  <si>
    <t>GOLDEN KAMURO</t>
  </si>
  <si>
    <t>GOLDEN WILLOW</t>
  </si>
  <si>
    <t>LIDU 6" CUSTOM ASSORTMENT - D 9/1 (9 Effects)</t>
  </si>
  <si>
    <t>WILLOW TO CRACKLING</t>
  </si>
  <si>
    <t>LD6059</t>
  </si>
  <si>
    <r>
      <t>YELLOW PEONY TO BROC. CROWN</t>
    </r>
    <r>
      <rPr>
        <b/>
        <sz val="8"/>
        <rFont val="Arial"/>
        <family val="2"/>
      </rPr>
      <t xml:space="preserve"> w/broc. tail</t>
    </r>
  </si>
  <si>
    <t>LD6062</t>
  </si>
  <si>
    <r>
      <t>DIADEM CHRYS. TO STROBING</t>
    </r>
    <r>
      <rPr>
        <b/>
        <sz val="8"/>
        <rFont val="Arial"/>
        <family val="2"/>
      </rPr>
      <t xml:space="preserve"> w/whistling</t>
    </r>
  </si>
  <si>
    <t>LD6077</t>
  </si>
  <si>
    <t>SILVER WILLOW</t>
  </si>
  <si>
    <t>LD6080</t>
  </si>
  <si>
    <t>DIADEM CHRYS. W/TITANIUM SALUTE</t>
  </si>
  <si>
    <t>LD6084</t>
  </si>
  <si>
    <t>2 BREAKS, RED WHITE BLUE TO HEAVY REPORT</t>
  </si>
  <si>
    <t>5500E</t>
  </si>
  <si>
    <t>PAGODA: ASSORTED PEONIES WITH TITANIUM SALUTE</t>
  </si>
  <si>
    <t>5500F</t>
  </si>
  <si>
    <t>PAGODA: BROCADE TO BROCADE WITH RED AND BLUE AND TITANIUM SALUTE</t>
  </si>
  <si>
    <t>5500G</t>
  </si>
  <si>
    <t>PAGODA: RINGING RING SHELL TO SHELL OF SHELL (RING SHELL)</t>
  </si>
  <si>
    <t>6" VCS6-ASST - D</t>
  </si>
  <si>
    <t>5500H</t>
  </si>
  <si>
    <t>PAGODA: BROCADE WITH 1 RED, 1 WHITE AND 1 BLUE RISING SHELLS</t>
  </si>
  <si>
    <t>2 BREAKS, WATER FALL</t>
  </si>
  <si>
    <t>3 BREAKS, MULTI-COLOR TO WHITE STROBE SHELL OF SHELLS, TO TIT. SALUTE RING</t>
  </si>
  <si>
    <t>3 BREAKS, RED COLOR SHELL, TO BLUE SHELL OF SHELL, TO HEAVY REPORT</t>
  </si>
  <si>
    <t>DRAW OUT-WHITE STARS SHELL TO 4 TIMED REPORTS, TO RED+BLUE SHELL TO HEAVY RPT.</t>
  </si>
  <si>
    <t>1330A</t>
  </si>
  <si>
    <t>WHITE STARS SHELL TO 4 MULTI-COLOR SHELLS, TO RED+BLUE SHELL TO HEAVY REPORT</t>
  </si>
  <si>
    <t>SUN &amp; PLANETS - BLUE SHELL OF SHELL TO LARGE BROCADE STAR SHELL</t>
  </si>
  <si>
    <t>(4) A series of boxes with arrows in them will then appear on row 15</t>
  </si>
  <si>
    <t>(5) Click on the box with the arrow that appears in the "TOTAL" column.</t>
  </si>
  <si>
    <t>(6) A drop down menu will appear, click "Custom".</t>
  </si>
  <si>
    <t>(7) "Custom Auto Filter" will appear.</t>
  </si>
  <si>
    <t>(8) In the upper left-hand corner of "Custom Auto Filter"</t>
  </si>
  <si>
    <t>LD8135 cylinder multi color (red,white,blue) w/big tit. Sal. w/ silver tail</t>
  </si>
  <si>
    <t>DOMINATOR 6" CUSTOM ASSORTMENT - C 10/1 (9 Effects)</t>
  </si>
  <si>
    <t>CAT
LINE
#</t>
  </si>
  <si>
    <t>Green Comet Tail</t>
  </si>
  <si>
    <t>Red Comet Tail</t>
  </si>
  <si>
    <r>
      <t>Gold stars</t>
    </r>
    <r>
      <rPr>
        <sz val="10"/>
        <rFont val="Arial"/>
        <family val="2"/>
      </rPr>
      <t xml:space="preserve"> intended for          </t>
    </r>
    <r>
      <rPr>
        <b/>
        <sz val="10"/>
        <rFont val="Arial"/>
        <family val="2"/>
      </rPr>
      <t>4" shells</t>
    </r>
    <r>
      <rPr>
        <sz val="10"/>
        <rFont val="Arial"/>
        <family val="2"/>
      </rPr>
      <t xml:space="preserve">
ten 6" paper shell hemis per case
approximately 15Kgs per case, 33Lbs
each 6" unit is filled with approximately
3.3Lbs of primed stars ready for Manf.</t>
    </r>
  </si>
  <si>
    <t>fan shaped - white mine to silver coconut blue red strobe</t>
  </si>
  <si>
    <t>fan shaped - brocade tail glittering mine</t>
  </si>
  <si>
    <t>shimmering crackling gold 
crackle tail to very loud salute
(Dominator brand)</t>
  </si>
  <si>
    <t>Flying Phoenix Interstate Display Fireworks Corp. certifies that the fireworks sold and shipped as shown on this invoice</t>
  </si>
  <si>
    <r>
      <t>2"</t>
    </r>
    <r>
      <rPr>
        <sz val="10"/>
        <rFont val="Arial"/>
        <family val="2"/>
      </rPr>
      <t xml:space="preserve"> multi color crackle finale 
now w/ mixed color tails 
</t>
    </r>
    <r>
      <rPr>
        <b/>
        <sz val="9"/>
        <rFont val="Arial"/>
        <family val="2"/>
      </rPr>
      <t>(50sh peanut = 100 breaks)</t>
    </r>
  </si>
  <si>
    <r>
      <t>2"</t>
    </r>
    <r>
      <rPr>
        <sz val="10"/>
        <rFont val="Arial"/>
        <family val="2"/>
      </rPr>
      <t xml:space="preserve"> multi color peony finale 
now w/ mixed color tails 
</t>
    </r>
    <r>
      <rPr>
        <b/>
        <sz val="9"/>
        <rFont val="Arial"/>
        <family val="2"/>
      </rPr>
      <t>(50sh peanut = 100 breaks)</t>
    </r>
  </si>
  <si>
    <t>DP22ET356</t>
  </si>
  <si>
    <t>DP22ET551</t>
  </si>
  <si>
    <t>DP22ET553</t>
  </si>
  <si>
    <t>DP22ET576</t>
  </si>
  <si>
    <t>DP22ET578</t>
  </si>
  <si>
    <t>DP22ET620</t>
  </si>
  <si>
    <t>DP22ET703</t>
  </si>
  <si>
    <t>DP22ET704</t>
  </si>
  <si>
    <t>DP22ET570</t>
  </si>
  <si>
    <t>DP22ET850</t>
  </si>
  <si>
    <t>WIZARD Assorted Shell Schematic:</t>
  </si>
  <si>
    <t>WIZARD 3" CUSTOM ASSORTMENT 72/1 (36 Effects)</t>
  </si>
  <si>
    <t>WIZARD 4" CUSTOM ASSORTMENT - A 36/1 (18 Effects)</t>
  </si>
  <si>
    <t>BROCADE WAVE RED W/ SMALL FLOWER TAIL</t>
  </si>
  <si>
    <t>SS150CH09-6</t>
  </si>
  <si>
    <t>GLOW GRASS TREBLE CHRY WITH SILVER PALM PISTIL</t>
  </si>
  <si>
    <t>SS150CR06-6</t>
  </si>
  <si>
    <t>GLITTERING WILLOW TO STROBE TO GLITTERING CROSSETTE</t>
  </si>
  <si>
    <t>SS150FL02-6</t>
  </si>
  <si>
    <t>SILVER BEE WITH RED AND GREEN FALLING LEAVES</t>
  </si>
  <si>
    <t>T-Sky 6" CUSTOM SHOWCASE ASSORTMENT - B 9/1 (9 Effects)</t>
  </si>
  <si>
    <t>SS150OT07-6</t>
  </si>
  <si>
    <t>FLOWER WAVE TIME RAIN RING THOUSANDS WATERFALL</t>
  </si>
  <si>
    <t>SS150OT10-6</t>
  </si>
  <si>
    <t>BROCADE CROWN WATERFALL TO COLOR</t>
  </si>
  <si>
    <t>SS150OT15-6</t>
  </si>
  <si>
    <t>BLUE TO TIME RAIN PISTIL WITH THOUSANDS OF TIME RAIN</t>
  </si>
  <si>
    <t>SS150OT20-6</t>
  </si>
  <si>
    <t>PALM TO COLOR STOBE RING WITH 2 SECTION TIME RAIN PISTIL WITH BLUE COMET TAIL</t>
  </si>
  <si>
    <t>SS150RI08-6</t>
  </si>
  <si>
    <t>OCTOPUS W/ BLUE PISTIL</t>
  </si>
  <si>
    <t>SS150RI11-6</t>
  </si>
  <si>
    <t>SUNFLOWER (RING)</t>
  </si>
  <si>
    <t>SS150RI13-6</t>
  </si>
  <si>
    <t>BLUE RING WITH IRON TREE TO RED</t>
  </si>
  <si>
    <t>SS150ST05-6</t>
  </si>
  <si>
    <t>WEDDING BALL WITH / WHITE STROBE PISTIL</t>
  </si>
  <si>
    <t>SS150WA04-6</t>
  </si>
  <si>
    <t>FLOWER WAVE TO BLUE WITH RED STROBE PISTIL</t>
  </si>
  <si>
    <t>T-Sky 6" CUSTOM SHOWCASE ASSORTMENT - C 9/1 (9 Effects)</t>
  </si>
  <si>
    <t>SS150OT24-6</t>
  </si>
  <si>
    <t>CROWN WATERFALL TO BLUE</t>
  </si>
  <si>
    <t>SS150OT30-6</t>
  </si>
  <si>
    <t>PURPLE PEONY WITH THOUSANDS OF CHRY</t>
  </si>
  <si>
    <t>super brocade - chain
chained in sets of 4</t>
  </si>
  <si>
    <t>super brocade - chain
chained in sets of 3</t>
  </si>
  <si>
    <t>large gold willow w/ blue tail
chained in sets of 10</t>
  </si>
  <si>
    <t>large gold willow w/ blue tail
chained in sets of 4</t>
  </si>
  <si>
    <t>large gold willow w/ blue tail
chained in sets of 3</t>
  </si>
  <si>
    <t xml:space="preserve">dragon eggs                                </t>
  </si>
  <si>
    <t>sun flower</t>
  </si>
  <si>
    <t>fan shaped - four season fireworks</t>
  </si>
  <si>
    <t>fan shaped - blue + gold glittering</t>
  </si>
  <si>
    <t>fan shaped - beautiful china</t>
  </si>
  <si>
    <t>fan shaped - green willow</t>
  </si>
  <si>
    <t>fan shaped - peacock</t>
  </si>
  <si>
    <t>fan shaped - blue fast peacock</t>
  </si>
  <si>
    <t>fan shaped - whistling waterfall</t>
  </si>
  <si>
    <t>fan shaped - red with thousand white whirling and yellow stars</t>
  </si>
  <si>
    <t>fan shaped - green crackling tail</t>
  </si>
  <si>
    <t>fan shaped - crackling tail green to red crossette</t>
  </si>
  <si>
    <t>PFX15FR-40-1</t>
  </si>
  <si>
    <t>PFX15FR-40-2</t>
  </si>
  <si>
    <t>CM3006001</t>
  </si>
  <si>
    <t>PC66-I</t>
  </si>
  <si>
    <t>5-WY-013-51-4B-00321</t>
  </si>
  <si>
    <t>Fan Shaped Titanium Salute (last row silver peony instant)</t>
  </si>
  <si>
    <t>DP22EFC-4</t>
  </si>
  <si>
    <t>ball shell - silver coconut w/ salute ring</t>
  </si>
  <si>
    <t>PFX13FR-16-SW</t>
  </si>
  <si>
    <t>thunder king
(dominator brand)</t>
  </si>
  <si>
    <t>DP23E179A</t>
  </si>
  <si>
    <t>Red Sun Flower w/ Tail</t>
  </si>
  <si>
    <t>Stained Glass w/ red ring w/ tail</t>
  </si>
  <si>
    <t>Dominator Nishiki Kamuro Niagra Falls</t>
  </si>
  <si>
    <t>yellow dahlia waterfall (no tail)</t>
  </si>
  <si>
    <r>
      <rPr>
        <b/>
        <sz val="10"/>
        <color indexed="10"/>
        <rFont val="Arial"/>
        <family val="2"/>
      </rPr>
      <t>GUANDU</t>
    </r>
    <r>
      <rPr>
        <sz val="8"/>
        <rFont val="Arial"/>
        <family val="2"/>
      </rPr>
      <t xml:space="preserve"> 3" asst - 36 effects per case</t>
    </r>
  </si>
  <si>
    <r>
      <rPr>
        <b/>
        <sz val="10"/>
        <color indexed="10"/>
        <rFont val="Arial"/>
        <family val="2"/>
      </rPr>
      <t>GUANDU</t>
    </r>
    <r>
      <rPr>
        <sz val="8"/>
        <rFont val="Arial"/>
        <family val="2"/>
      </rPr>
      <t xml:space="preserve"> 4" asst - 18 effects per case</t>
    </r>
  </si>
  <si>
    <r>
      <rPr>
        <b/>
        <sz val="10"/>
        <color indexed="10"/>
        <rFont val="Arial"/>
        <family val="2"/>
      </rPr>
      <t xml:space="preserve">Nishi </t>
    </r>
    <r>
      <rPr>
        <sz val="8"/>
        <rFont val="Arial"/>
        <family val="2"/>
      </rPr>
      <t>- give up the ghost assortment</t>
    </r>
  </si>
  <si>
    <r>
      <rPr>
        <b/>
        <sz val="10"/>
        <color indexed="10"/>
        <rFont val="Arial"/>
        <family val="2"/>
      </rPr>
      <t xml:space="preserve">Nishi </t>
    </r>
    <r>
      <rPr>
        <sz val="8"/>
        <rFont val="Arial"/>
        <family val="2"/>
      </rPr>
      <t>- Red, White, and Blue assortment</t>
    </r>
  </si>
  <si>
    <r>
      <rPr>
        <b/>
        <sz val="10"/>
        <color indexed="10"/>
        <rFont val="Arial"/>
        <family val="2"/>
      </rPr>
      <t>Nishi</t>
    </r>
    <r>
      <rPr>
        <sz val="8"/>
        <rFont val="Arial"/>
        <family val="2"/>
      </rPr>
      <t xml:space="preserve"> - Red, White, and Blue assortment</t>
    </r>
  </si>
  <si>
    <r>
      <rPr>
        <b/>
        <sz val="10"/>
        <color indexed="36"/>
        <rFont val="Arial"/>
        <family val="2"/>
      </rPr>
      <t>Dominator</t>
    </r>
    <r>
      <rPr>
        <sz val="10"/>
        <rFont val="Arial"/>
        <family val="2"/>
      </rPr>
      <t xml:space="preserve"> assorted shells "Value V1" -no tails, 24 effects, packed 96/1</t>
    </r>
  </si>
  <si>
    <t>LD2-ASST</t>
  </si>
  <si>
    <t>LD2.5-ASST</t>
  </si>
  <si>
    <t>LD2.5-ASST-E</t>
  </si>
  <si>
    <t>W2.5-ASST</t>
  </si>
  <si>
    <t>DP22EA1-2.5T</t>
  </si>
  <si>
    <t xml:space="preserve">DP3V1-2.5 </t>
  </si>
  <si>
    <t>TS-A25FY-01</t>
  </si>
  <si>
    <t>LD3-ASST</t>
  </si>
  <si>
    <t>LD4-ASST-A</t>
  </si>
  <si>
    <t>LD4-ASST-B</t>
  </si>
  <si>
    <t>LD5-ASST-A</t>
  </si>
  <si>
    <t>LD5-ASST-B</t>
  </si>
  <si>
    <t>LD5-ASST-C</t>
  </si>
  <si>
    <t>LD6-ASST-A</t>
  </si>
  <si>
    <t>LD6-ASST-B</t>
  </si>
  <si>
    <t>LD6-ASST-C</t>
  </si>
  <si>
    <t>LD6-ASST-D</t>
  </si>
  <si>
    <t>NS307A</t>
  </si>
  <si>
    <t>NS301A</t>
  </si>
  <si>
    <t>NS401A</t>
  </si>
  <si>
    <t>NS501A</t>
  </si>
  <si>
    <t>NS601A</t>
  </si>
  <si>
    <t>W3-ASST</t>
  </si>
  <si>
    <t>W4-ASST-A</t>
  </si>
  <si>
    <t>W4-ASST-B</t>
  </si>
  <si>
    <t>W5-ASST-A</t>
  </si>
  <si>
    <t>W5-ASST-B</t>
  </si>
  <si>
    <t>W5-ASST-C</t>
  </si>
  <si>
    <t>W5-ASST-D</t>
  </si>
  <si>
    <t>W6-ASST-A</t>
  </si>
  <si>
    <t>W6-ASST-B</t>
  </si>
  <si>
    <t>W6-ASST-C</t>
  </si>
  <si>
    <t>W6-ASST-D</t>
  </si>
  <si>
    <t>DP3-ASST</t>
  </si>
  <si>
    <t>DP4-ASST-A</t>
  </si>
  <si>
    <t>DP4-ASST-B</t>
  </si>
  <si>
    <t>DP5-ASST-A</t>
  </si>
  <si>
    <t>DP5-ASST-B</t>
  </si>
  <si>
    <t>DP5-ASST-C</t>
  </si>
  <si>
    <t>DP5-ASST-D</t>
  </si>
  <si>
    <t>DP6-ASST-A</t>
  </si>
  <si>
    <t>DP6-ASST-B</t>
  </si>
  <si>
    <t>DP6-ASST-C</t>
  </si>
  <si>
    <t>DP6-ASST-D</t>
  </si>
  <si>
    <t>TS-A30FY-01</t>
  </si>
  <si>
    <t>TS-A40FY-0A</t>
  </si>
  <si>
    <t>TS-A40FY-0B</t>
  </si>
  <si>
    <t>TS-A50FY-0A</t>
  </si>
  <si>
    <t>TS-A50FY-0B</t>
  </si>
  <si>
    <t>TS-A50FY-0C</t>
  </si>
  <si>
    <t>TS-A50FY-0D</t>
  </si>
  <si>
    <t>TS-A60FY-0A</t>
  </si>
  <si>
    <t>TS-A60FY-0B</t>
  </si>
  <si>
    <t>TS-A60FY-OC</t>
  </si>
  <si>
    <t>TS-A60FY-0D</t>
  </si>
  <si>
    <t>TS-A50FY-SA</t>
  </si>
  <si>
    <t>TS-A50FY-SB</t>
  </si>
  <si>
    <t>TS-A50FY-SC</t>
  </si>
  <si>
    <t>TS-A50FY-SD</t>
  </si>
  <si>
    <t>TS-A60FY-SA</t>
  </si>
  <si>
    <t>TS-A60FY-SB</t>
  </si>
  <si>
    <t>TS-A60FY-SC</t>
  </si>
  <si>
    <t>TS-A60FY-SD</t>
  </si>
  <si>
    <t>TS-A30FY-DA</t>
  </si>
  <si>
    <t>TS-A40FY-DA</t>
  </si>
  <si>
    <t>TS-A50FY-DA</t>
  </si>
  <si>
    <t>TS-A60FY-DA</t>
  </si>
  <si>
    <t>FFS3</t>
  </si>
  <si>
    <t>FFS4</t>
  </si>
  <si>
    <t>GD3-ASST01</t>
  </si>
  <si>
    <t>GD4-ASST01</t>
  </si>
  <si>
    <t>GD5-ASST02</t>
  </si>
  <si>
    <t>5" Custom</t>
  </si>
  <si>
    <t>SA100PE00-FL01</t>
  </si>
  <si>
    <t>SA100PE00-FL02</t>
  </si>
  <si>
    <t>CH-4A</t>
  </si>
  <si>
    <t>CH-4B</t>
  </si>
  <si>
    <t>CH-4C</t>
  </si>
  <si>
    <t>CH-4A TIMED</t>
  </si>
  <si>
    <t>CH-4B TIMED</t>
  </si>
  <si>
    <t>CH-4C TIMED</t>
  </si>
  <si>
    <t>NS301F</t>
  </si>
  <si>
    <t>NS302F</t>
  </si>
  <si>
    <t>NS401F</t>
  </si>
  <si>
    <t>NS402F</t>
  </si>
  <si>
    <t>GD2.5-CH</t>
  </si>
  <si>
    <t>GD3-CH</t>
  </si>
  <si>
    <t>GD4-CH</t>
  </si>
  <si>
    <t>JY3-0016</t>
  </si>
  <si>
    <t>JY3-0021</t>
  </si>
  <si>
    <t>LD3-ASST-CH</t>
  </si>
  <si>
    <t>LD-6030-N</t>
  </si>
  <si>
    <t>DP22EF005-3</t>
  </si>
  <si>
    <t>DP22EF005-4</t>
  </si>
  <si>
    <t>DP22EF005-5</t>
  </si>
  <si>
    <t>DP22EF005-6</t>
  </si>
  <si>
    <t>DP22EF177-3</t>
  </si>
  <si>
    <t>DP22EF177-4</t>
  </si>
  <si>
    <t>DP22EF177-5</t>
  </si>
  <si>
    <t>DP22EF177-6</t>
  </si>
  <si>
    <t>DP22EF170-3T</t>
  </si>
  <si>
    <t>DP22EF170-4T</t>
  </si>
  <si>
    <t>DP22EF170-5T</t>
  </si>
  <si>
    <t>DP22EF170-6T</t>
  </si>
  <si>
    <t>DP22EF194-3T</t>
  </si>
  <si>
    <t>DP22EF194-4T</t>
  </si>
  <si>
    <t>DP22EF194-5T</t>
  </si>
  <si>
    <t>DP22EF194-6T</t>
  </si>
  <si>
    <t>DP22E176-5</t>
  </si>
  <si>
    <t>DP22E176-6</t>
  </si>
  <si>
    <t>SF075ST01</t>
  </si>
  <si>
    <t>SF075OT01</t>
  </si>
  <si>
    <t>SF100OT01</t>
  </si>
  <si>
    <t>FPH22E900-3</t>
  </si>
  <si>
    <t>FPH22E901-3</t>
  </si>
  <si>
    <t>FPH22E902-3</t>
  </si>
  <si>
    <t>FPH22E905-3</t>
  </si>
  <si>
    <t>FPH22E906-3</t>
  </si>
  <si>
    <t>FPH22E907-3</t>
  </si>
  <si>
    <t>DP22E194-3T</t>
  </si>
  <si>
    <t>DP22E406-3</t>
  </si>
  <si>
    <t>SS125OT28-3</t>
  </si>
  <si>
    <t>SS125OT29-3</t>
  </si>
  <si>
    <t>SS150OT28-3</t>
  </si>
  <si>
    <t>SS125OT30-3</t>
  </si>
  <si>
    <t>NS3902</t>
  </si>
  <si>
    <t>3DISP-01</t>
  </si>
  <si>
    <t>3DISP-02</t>
  </si>
  <si>
    <t>3DISP-03</t>
  </si>
  <si>
    <t>M331-3</t>
  </si>
  <si>
    <t>SC075MN23</t>
  </si>
  <si>
    <t>SSO75MN60</t>
  </si>
  <si>
    <t>SSO75MN63</t>
  </si>
  <si>
    <t>SS100MN01</t>
  </si>
  <si>
    <t>SS100MN02</t>
  </si>
  <si>
    <t>SS100MN06</t>
  </si>
  <si>
    <t>SS100MN09</t>
  </si>
  <si>
    <t>SS100MN17</t>
  </si>
  <si>
    <t>M404-4</t>
  </si>
  <si>
    <t>M414-4</t>
  </si>
  <si>
    <t>M415-4</t>
  </si>
  <si>
    <t>4DISP-06</t>
  </si>
  <si>
    <t>M430-4</t>
  </si>
  <si>
    <t>M431-4</t>
  </si>
  <si>
    <t>M432-4</t>
  </si>
  <si>
    <t>M440-4</t>
  </si>
  <si>
    <t>4DISP-08</t>
  </si>
  <si>
    <t>NS4903</t>
  </si>
  <si>
    <t>JY4-0224</t>
  </si>
  <si>
    <t>SC100MN22</t>
  </si>
  <si>
    <t>DP22E885-4</t>
  </si>
  <si>
    <t>SS100MN60</t>
  </si>
  <si>
    <t>SS100MN61</t>
  </si>
  <si>
    <t>SS100MN62</t>
  </si>
  <si>
    <t>SS100MN63</t>
  </si>
  <si>
    <t>SS100MN64</t>
  </si>
  <si>
    <t>4DISP-04</t>
  </si>
  <si>
    <t>4DISP-05</t>
  </si>
  <si>
    <t>FPH22E900-4</t>
  </si>
  <si>
    <t>FPH22E901-4</t>
  </si>
  <si>
    <t>FPH22E902-4</t>
  </si>
  <si>
    <t>FPH22E905-4</t>
  </si>
  <si>
    <t>FPH22E906-4</t>
  </si>
  <si>
    <t>FPH22E907-4</t>
  </si>
  <si>
    <t>DP22E194-4T</t>
  </si>
  <si>
    <t>DP22E406-4</t>
  </si>
  <si>
    <t>DP22E624-4</t>
  </si>
  <si>
    <t>DP22E002-A-4</t>
  </si>
  <si>
    <t>DP22E545-4</t>
  </si>
  <si>
    <t>DP22E170-4</t>
  </si>
  <si>
    <t>DP22E182-4</t>
  </si>
  <si>
    <t>DP22E855-4</t>
  </si>
  <si>
    <t>DP22E251-4</t>
  </si>
  <si>
    <t>DP22E261-4</t>
  </si>
  <si>
    <t>DP22E264-4</t>
  </si>
  <si>
    <t>DP22E256S-4</t>
  </si>
  <si>
    <t>DP22E880-4</t>
  </si>
  <si>
    <t>DP22E255S-4</t>
  </si>
  <si>
    <t>DP22E732-4</t>
  </si>
  <si>
    <t>DP22E620-4</t>
  </si>
  <si>
    <t>DP22E031-4</t>
  </si>
  <si>
    <t>DP22EC012-4</t>
  </si>
  <si>
    <t>DP22EC010-4</t>
  </si>
  <si>
    <t>SS100OT04-4</t>
  </si>
  <si>
    <t>SS125OT28-4</t>
  </si>
  <si>
    <t>SS125OT29-4</t>
  </si>
  <si>
    <t>SS150OT28-4</t>
  </si>
  <si>
    <t>SS125OT30-4</t>
  </si>
  <si>
    <t>SS150OT25-4</t>
  </si>
  <si>
    <t>SS150OT40-4</t>
  </si>
  <si>
    <t>SS150OT41-4</t>
  </si>
  <si>
    <t>SS150OT42-4</t>
  </si>
  <si>
    <t>SS150OT43-4</t>
  </si>
  <si>
    <t>DP22E253-4T</t>
  </si>
  <si>
    <t>DP22E185Y-4</t>
  </si>
  <si>
    <t>FK-9236-4</t>
  </si>
  <si>
    <t>FK-4002-4</t>
  </si>
  <si>
    <t>5DISP-01</t>
  </si>
  <si>
    <t>5DISP-03</t>
  </si>
  <si>
    <t>5DISP-04</t>
  </si>
  <si>
    <t>5DISP-05</t>
  </si>
  <si>
    <t>LD5CUS04</t>
  </si>
  <si>
    <t>FPH22E900-5</t>
  </si>
  <si>
    <t>FPH22E901-5</t>
  </si>
  <si>
    <t>FPH22E902-5</t>
  </si>
  <si>
    <t>FPH22E905-5</t>
  </si>
  <si>
    <t>FPH22E906-5</t>
  </si>
  <si>
    <t>FPH22E907-5</t>
  </si>
  <si>
    <t>DP22E194-5T</t>
  </si>
  <si>
    <t>DP22E176-5R</t>
  </si>
  <si>
    <t>DP22E406-5</t>
  </si>
  <si>
    <t>DP22E596-5</t>
  </si>
  <si>
    <t>DP22E002-A-8</t>
  </si>
  <si>
    <t>DP223583-5</t>
  </si>
  <si>
    <t>DP22E170-5</t>
  </si>
  <si>
    <t>DP2011D17-5</t>
  </si>
  <si>
    <t>DP22E885-5</t>
  </si>
  <si>
    <t>DP22E251F-5</t>
  </si>
  <si>
    <t>DP22E261-5</t>
  </si>
  <si>
    <t>DP22E264-5</t>
  </si>
  <si>
    <t>DP22E256S-5</t>
  </si>
  <si>
    <t>DP22E880-5</t>
  </si>
  <si>
    <t>DP22E255S-5</t>
  </si>
  <si>
    <t>DP22E733-5</t>
  </si>
  <si>
    <t>DP22E857-5</t>
  </si>
  <si>
    <t>DP22E031-5</t>
  </si>
  <si>
    <t>DP22E626-5</t>
  </si>
  <si>
    <t>DP22E562-5</t>
  </si>
  <si>
    <t>DP22E016-5</t>
  </si>
  <si>
    <t>DP22E884-5</t>
  </si>
  <si>
    <t>DP22EC019-5</t>
  </si>
  <si>
    <t>JY5-0280</t>
  </si>
  <si>
    <t>DP22EC533-5</t>
  </si>
  <si>
    <t>SS100OT04-5</t>
  </si>
  <si>
    <t>SS100RI07-5</t>
  </si>
  <si>
    <t>SS100RI08-5</t>
  </si>
  <si>
    <t>SS125OT28</t>
  </si>
  <si>
    <t>SS150OT28-5</t>
  </si>
  <si>
    <t>SS125OT30</t>
  </si>
  <si>
    <t>SS125OT21</t>
  </si>
  <si>
    <t>SS150OT25-5</t>
  </si>
  <si>
    <t>SS150OT40-5</t>
  </si>
  <si>
    <t>SS150OT41-5</t>
  </si>
  <si>
    <t>SS150OT42-5</t>
  </si>
  <si>
    <t>SS150OT43-5</t>
  </si>
  <si>
    <t>SS125OT31</t>
  </si>
  <si>
    <t>6DISP-04</t>
  </si>
  <si>
    <t>JY6-0280</t>
  </si>
  <si>
    <t>FPH22E900-6</t>
  </si>
  <si>
    <t>FPH22E901-6</t>
  </si>
  <si>
    <t>FPH22E902-6</t>
  </si>
  <si>
    <t>FPH22E905-6</t>
  </si>
  <si>
    <t>FPH22E906-6</t>
  </si>
  <si>
    <t>FPH22E907-6</t>
  </si>
  <si>
    <t>DP22E194-6T</t>
  </si>
  <si>
    <t>DP22E176-6R</t>
  </si>
  <si>
    <t>DP22E406-6</t>
  </si>
  <si>
    <t>DP22E624F-6</t>
  </si>
  <si>
    <t>DP22E002-A-6</t>
  </si>
  <si>
    <t>DP22E545F-6</t>
  </si>
  <si>
    <t>DP22E170F-6</t>
  </si>
  <si>
    <t>DP22E182F-6</t>
  </si>
  <si>
    <t>DP22E855F-6</t>
  </si>
  <si>
    <t>DP22E559-6</t>
  </si>
  <si>
    <t>DP22E261F-6</t>
  </si>
  <si>
    <t>DP22E264F-6</t>
  </si>
  <si>
    <t>DP22E256SF-6</t>
  </si>
  <si>
    <t>DP22E880F-6</t>
  </si>
  <si>
    <t>DP22E255SF-6</t>
  </si>
  <si>
    <t>DP22E732F-6</t>
  </si>
  <si>
    <t>DP22E857F-6</t>
  </si>
  <si>
    <t>DP22E031F-6</t>
  </si>
  <si>
    <t>DP22E626F-6</t>
  </si>
  <si>
    <t>DP22E584F-6</t>
  </si>
  <si>
    <t>DP22E016F-6</t>
  </si>
  <si>
    <t>DP22E884-6</t>
  </si>
  <si>
    <t>DP22E885-6</t>
  </si>
  <si>
    <t>DP22E561F-6</t>
  </si>
  <si>
    <t>DP22E547-6</t>
  </si>
  <si>
    <t>SS100OT04-6</t>
  </si>
  <si>
    <t>SS125OT02-6</t>
  </si>
  <si>
    <t>SS125OT04-6</t>
  </si>
  <si>
    <t>SS125PE18-6</t>
  </si>
  <si>
    <t>SS125ST11-6</t>
  </si>
  <si>
    <t>SS150BC03-6</t>
  </si>
  <si>
    <t>SS150OT09-6</t>
  </si>
  <si>
    <t>SS150OT18-6</t>
  </si>
  <si>
    <t>SS150PA01-6</t>
  </si>
  <si>
    <t>SS100OT07-6</t>
  </si>
  <si>
    <t>SS100RI07-6</t>
  </si>
  <si>
    <t>SS100RI08-6</t>
  </si>
  <si>
    <t>SS100WA10-6</t>
  </si>
  <si>
    <t>SS125OT21-6</t>
  </si>
  <si>
    <t>SS125RI16-6</t>
  </si>
  <si>
    <t>SS150RI15-6</t>
  </si>
  <si>
    <t>SS150OT25</t>
  </si>
  <si>
    <t>SS150OT40</t>
  </si>
  <si>
    <t>SS150OT41</t>
  </si>
  <si>
    <t>SS150OT42</t>
  </si>
  <si>
    <t>SS150OT43</t>
  </si>
  <si>
    <t>SS150OT45</t>
  </si>
  <si>
    <t>SS150OT37</t>
  </si>
  <si>
    <t>SS150OT44</t>
  </si>
  <si>
    <t>SS150OT38</t>
  </si>
  <si>
    <t>SS150OT39</t>
  </si>
  <si>
    <t>DP22E034-6</t>
  </si>
  <si>
    <t>DP22E170-8T</t>
  </si>
  <si>
    <t>DP22E264-8</t>
  </si>
  <si>
    <t>DP22E781-8</t>
  </si>
  <si>
    <t>DP22E897-8</t>
  </si>
  <si>
    <t>DP22E406-8</t>
  </si>
  <si>
    <t>DP22E194-8</t>
  </si>
  <si>
    <t>DP22E545-8</t>
  </si>
  <si>
    <t>DP22E578-8T</t>
  </si>
  <si>
    <t>DP22E561-8T</t>
  </si>
  <si>
    <t>DP22E182-8T</t>
  </si>
  <si>
    <t>DP22E624-8</t>
  </si>
  <si>
    <t>DP22E880-8</t>
  </si>
  <si>
    <t>DP22E177-8</t>
  </si>
  <si>
    <t>DP22E898-8</t>
  </si>
  <si>
    <t>DP22E173-8</t>
  </si>
  <si>
    <t>DP22E551-8T</t>
  </si>
  <si>
    <t>DP22E179-8</t>
  </si>
  <si>
    <t>SS200OT02</t>
  </si>
  <si>
    <t>DP22E709-8</t>
  </si>
  <si>
    <t>DP22E710-8</t>
  </si>
  <si>
    <t>DP22E713-8</t>
  </si>
  <si>
    <t>DP22E251-8</t>
  </si>
  <si>
    <t>DP22E561F-8</t>
  </si>
  <si>
    <t>DP22E031-8</t>
  </si>
  <si>
    <t>DP22E176-8</t>
  </si>
  <si>
    <t>DP22E261S-8</t>
  </si>
  <si>
    <t>SS125PE18-8</t>
  </si>
  <si>
    <t>SS125RI16-8</t>
  </si>
  <si>
    <t>SS150OT22-8</t>
  </si>
  <si>
    <t>NS8100</t>
  </si>
  <si>
    <t>NS8418</t>
  </si>
  <si>
    <t>NS8901</t>
  </si>
  <si>
    <t>NS8902</t>
  </si>
  <si>
    <t>NS8903</t>
  </si>
  <si>
    <t>NS8910</t>
  </si>
  <si>
    <t>NS8911</t>
  </si>
  <si>
    <t>NS8914</t>
  </si>
  <si>
    <t>NS8916</t>
  </si>
  <si>
    <t>NS8917</t>
  </si>
  <si>
    <t>NS8909</t>
  </si>
  <si>
    <t>JY8-0260A</t>
  </si>
  <si>
    <t>JY8-0257</t>
  </si>
  <si>
    <t>JY8-0344</t>
  </si>
  <si>
    <t>FF-10CUS01</t>
  </si>
  <si>
    <t>FF-10CUS02</t>
  </si>
  <si>
    <t>FF-10CUS03</t>
  </si>
  <si>
    <t>FF-10CUS04</t>
  </si>
  <si>
    <t>FF-10CUS05</t>
  </si>
  <si>
    <t>FF-10CUS06</t>
  </si>
  <si>
    <t>FF-10CUS07</t>
  </si>
  <si>
    <t>FF-10CUS08</t>
  </si>
  <si>
    <t>FF-10CUS09</t>
  </si>
  <si>
    <t>FF-10CUS10</t>
  </si>
  <si>
    <t>FF-10CUS11</t>
  </si>
  <si>
    <t>FF-10CUS12</t>
  </si>
  <si>
    <t>FF-10CUS13</t>
  </si>
  <si>
    <t>FF-10CUS14</t>
  </si>
  <si>
    <t>FF-10CUS15</t>
  </si>
  <si>
    <t>FF-10CUS16</t>
  </si>
  <si>
    <t>FF-10CUS17</t>
  </si>
  <si>
    <t>FF-10CUS18</t>
  </si>
  <si>
    <t>FF-10CUS19</t>
  </si>
  <si>
    <t>FF-10CUS20</t>
  </si>
  <si>
    <t>FF-10CUS21</t>
  </si>
  <si>
    <t>FF-10CUS22</t>
  </si>
  <si>
    <t>FF-10CUS23</t>
  </si>
  <si>
    <t>FF-10CUS24</t>
  </si>
  <si>
    <t>FF-10CUS25</t>
  </si>
  <si>
    <t>FF-10CUS26</t>
  </si>
  <si>
    <t>FF-10CUS27</t>
  </si>
  <si>
    <t>FF-10CUS28</t>
  </si>
  <si>
    <t>FF-10CUS29</t>
  </si>
  <si>
    <t>FF-10CUS30</t>
  </si>
  <si>
    <t>FF-12CUS01</t>
  </si>
  <si>
    <t>FF-12CUS02</t>
  </si>
  <si>
    <t>FF-12CUS03</t>
  </si>
  <si>
    <t>FF-12CUS04</t>
  </si>
  <si>
    <t>FF-12CUS05</t>
  </si>
  <si>
    <t>FF-12CUS06</t>
  </si>
  <si>
    <t>FF-12CUS07</t>
  </si>
  <si>
    <t>FF-12CUS08</t>
  </si>
  <si>
    <t>FF-12CUS09</t>
  </si>
  <si>
    <t>FF-12CUS10</t>
  </si>
  <si>
    <t>FF-12CUS11</t>
  </si>
  <si>
    <t>FF-12CUS12</t>
  </si>
  <si>
    <t>FF-12CUS13</t>
  </si>
  <si>
    <t>FF-12CUS14</t>
  </si>
  <si>
    <t>FF-12CUS15</t>
  </si>
  <si>
    <t>FF-12CUS16</t>
  </si>
  <si>
    <t>FF-12CUS17</t>
  </si>
  <si>
    <t>FF-12CUS18</t>
  </si>
  <si>
    <t>FF-12CUS19</t>
  </si>
  <si>
    <t>FF-12CUS20</t>
  </si>
  <si>
    <t>FF-12CUS21</t>
  </si>
  <si>
    <t>FF-12CUS22</t>
  </si>
  <si>
    <t>FF-12CUS23</t>
  </si>
  <si>
    <t>FF-12CUS24</t>
  </si>
  <si>
    <t>FF-12CUS25</t>
  </si>
  <si>
    <t>FF-12CUS26</t>
  </si>
  <si>
    <t>FF-12CUS27</t>
  </si>
  <si>
    <t>FF-12CUS28</t>
  </si>
  <si>
    <t>FF-12CUS29</t>
  </si>
  <si>
    <t>FF-12CUS30</t>
  </si>
  <si>
    <t>FF-16CUS04</t>
  </si>
  <si>
    <t>130sh</t>
  </si>
  <si>
    <t>PC154</t>
  </si>
  <si>
    <t>FPC02</t>
  </si>
  <si>
    <t>CM3013801</t>
  </si>
  <si>
    <t>CM3016801</t>
  </si>
  <si>
    <t>16sh</t>
  </si>
  <si>
    <t>JL-6</t>
  </si>
  <si>
    <t>GF-6</t>
  </si>
  <si>
    <t>GDD316</t>
  </si>
  <si>
    <t>LDD309</t>
  </si>
  <si>
    <t>GDD312</t>
  </si>
  <si>
    <t>GDD317-CUS</t>
  </si>
  <si>
    <t>GDD325</t>
  </si>
  <si>
    <t>JL-4</t>
  </si>
  <si>
    <t>GF-4</t>
  </si>
  <si>
    <t>GDD3025</t>
  </si>
  <si>
    <t>GDD211</t>
  </si>
  <si>
    <t>GDD215</t>
  </si>
  <si>
    <t>GDD212</t>
  </si>
  <si>
    <t>50sh</t>
  </si>
  <si>
    <t>GDD128</t>
  </si>
  <si>
    <t>JL-2</t>
  </si>
  <si>
    <t>GF-2</t>
  </si>
  <si>
    <t>LDD128</t>
  </si>
  <si>
    <t>GDD121-CUS-B30</t>
  </si>
  <si>
    <t>GDD121-CUS-B15</t>
  </si>
  <si>
    <t>LDD116-CUS</t>
  </si>
  <si>
    <t>LDD117-CUS</t>
  </si>
  <si>
    <t>LDD132-CUS</t>
  </si>
  <si>
    <t>49sh</t>
  </si>
  <si>
    <t>600sh</t>
  </si>
  <si>
    <t>CM3060001A CM3060001B CM3060001C  CM3060001D</t>
  </si>
  <si>
    <t>NC303</t>
  </si>
  <si>
    <t>NC304</t>
  </si>
  <si>
    <t>90sh</t>
  </si>
  <si>
    <t>NC306W</t>
  </si>
  <si>
    <t>NC339W</t>
  </si>
  <si>
    <t>NC319F</t>
  </si>
  <si>
    <t>NC333Z</t>
  </si>
  <si>
    <t>110sh</t>
  </si>
  <si>
    <t>NC374Z</t>
  </si>
  <si>
    <t>CZ2004901</t>
  </si>
  <si>
    <t>CI3012001</t>
  </si>
  <si>
    <t>24sh</t>
  </si>
  <si>
    <t>CW3002401</t>
  </si>
  <si>
    <t>60sh</t>
  </si>
  <si>
    <t>CI3010016</t>
  </si>
  <si>
    <t>CZ3010022</t>
  </si>
  <si>
    <t>CZ3010021</t>
  </si>
  <si>
    <t>CZ2010001</t>
  </si>
  <si>
    <t>CZ3010023</t>
  </si>
  <si>
    <t>LDC241-300</t>
  </si>
  <si>
    <t>LDC217-300</t>
  </si>
  <si>
    <t>FK300A</t>
  </si>
  <si>
    <t>FK300T</t>
  </si>
  <si>
    <t>FK150A</t>
  </si>
  <si>
    <t>FK150C</t>
  </si>
  <si>
    <t>LDC217-100</t>
  </si>
  <si>
    <t>LDC217-100B</t>
  </si>
  <si>
    <t>CM3060001-A</t>
  </si>
  <si>
    <t>LDC308-100</t>
  </si>
  <si>
    <t>FK100A</t>
  </si>
  <si>
    <t>FK100B</t>
  </si>
  <si>
    <t>FK100C</t>
  </si>
  <si>
    <t>FK100K</t>
  </si>
  <si>
    <t>FK100L</t>
  </si>
  <si>
    <t>FK100M</t>
  </si>
  <si>
    <t>FK100N</t>
  </si>
  <si>
    <t>FK100O</t>
  </si>
  <si>
    <t>FK100R</t>
  </si>
  <si>
    <t>FK100S</t>
  </si>
  <si>
    <t>FK100T</t>
  </si>
  <si>
    <t>CI3010017</t>
  </si>
  <si>
    <t>27sh</t>
  </si>
  <si>
    <t>BP8705PN</t>
  </si>
  <si>
    <t>W5-59CF/S</t>
  </si>
  <si>
    <t>BP2825D</t>
  </si>
  <si>
    <t>W5-59EB</t>
  </si>
  <si>
    <t>DP23E179</t>
  </si>
  <si>
    <t>20sh</t>
  </si>
  <si>
    <t>DP23216</t>
  </si>
  <si>
    <t>FK600D</t>
  </si>
  <si>
    <t>FK600A</t>
  </si>
  <si>
    <t>FK600B</t>
  </si>
  <si>
    <t>FK600C</t>
  </si>
  <si>
    <t>FK600E</t>
  </si>
  <si>
    <t>FK600F</t>
  </si>
  <si>
    <t>FK600G</t>
  </si>
  <si>
    <t>FK600H</t>
  </si>
  <si>
    <t>FK300B</t>
  </si>
  <si>
    <t>FK300C</t>
  </si>
  <si>
    <t>FK300D</t>
  </si>
  <si>
    <t>FK300E</t>
  </si>
  <si>
    <t>FK300P</t>
  </si>
  <si>
    <t>FK300W</t>
  </si>
  <si>
    <t>FK300CC</t>
  </si>
  <si>
    <t>250sh</t>
  </si>
  <si>
    <t>LDA162</t>
  </si>
  <si>
    <t>LDC305-CUS</t>
  </si>
  <si>
    <t>LDA187</t>
  </si>
  <si>
    <t>140sh</t>
  </si>
  <si>
    <t>FK130A</t>
  </si>
  <si>
    <t>FK130B</t>
  </si>
  <si>
    <t>FK130C</t>
  </si>
  <si>
    <t>FK130F</t>
  </si>
  <si>
    <t>FK130G</t>
  </si>
  <si>
    <t>FK120A</t>
  </si>
  <si>
    <t>FK120B</t>
  </si>
  <si>
    <t>FK120C</t>
  </si>
  <si>
    <t>FK120D</t>
  </si>
  <si>
    <t>FK120E</t>
  </si>
  <si>
    <t>FK120F</t>
  </si>
  <si>
    <t>FK120G</t>
  </si>
  <si>
    <t>CM3011001</t>
  </si>
  <si>
    <t>FS-BM</t>
  </si>
  <si>
    <t>LDA199-CUS</t>
  </si>
  <si>
    <t>FK100D</t>
  </si>
  <si>
    <t>FK100J</t>
  </si>
  <si>
    <t>CW3010017</t>
  </si>
  <si>
    <t>CF3010003</t>
  </si>
  <si>
    <t>80sh</t>
  </si>
  <si>
    <t>FK80A</t>
  </si>
  <si>
    <t>FK80B</t>
  </si>
  <si>
    <t>FK80C</t>
  </si>
  <si>
    <t>65sh</t>
  </si>
  <si>
    <t>CW3006502</t>
  </si>
  <si>
    <t>FK300F</t>
  </si>
  <si>
    <t>FK300N</t>
  </si>
  <si>
    <t>200sh</t>
  </si>
  <si>
    <t>FK200A</t>
  </si>
  <si>
    <t xml:space="preserve">FK100E </t>
  </si>
  <si>
    <t>FK300G</t>
  </si>
  <si>
    <t>FK100F</t>
  </si>
  <si>
    <t>FK300DD</t>
  </si>
  <si>
    <t>FK300EE</t>
  </si>
  <si>
    <t>CUSX-01</t>
  </si>
  <si>
    <t>CUSX-02</t>
  </si>
  <si>
    <t>CUSX-03</t>
  </si>
  <si>
    <t>182sh</t>
  </si>
  <si>
    <t>CX2018201</t>
  </si>
  <si>
    <t>500sh</t>
  </si>
  <si>
    <t>FK500B</t>
  </si>
  <si>
    <t>LDA206</t>
  </si>
  <si>
    <t>LDA206-CUS</t>
  </si>
  <si>
    <t>FK300H</t>
  </si>
  <si>
    <t>FK300I</t>
  </si>
  <si>
    <t>FK300M</t>
  </si>
  <si>
    <t>FK300O</t>
  </si>
  <si>
    <t>FK300R</t>
  </si>
  <si>
    <t>FK300S</t>
  </si>
  <si>
    <t>FK300U</t>
  </si>
  <si>
    <t>FK300X</t>
  </si>
  <si>
    <t>FK300Y</t>
  </si>
  <si>
    <t>FK300AA</t>
  </si>
  <si>
    <t>FK300BB</t>
  </si>
  <si>
    <t>FK300FF</t>
  </si>
  <si>
    <t>FK200B</t>
  </si>
  <si>
    <t>FK200C</t>
  </si>
  <si>
    <t>FK200D</t>
  </si>
  <si>
    <t>FK200E</t>
  </si>
  <si>
    <t>CZ3015001</t>
  </si>
  <si>
    <t>FK130D</t>
  </si>
  <si>
    <t>FK130E</t>
  </si>
  <si>
    <t>FK120H</t>
  </si>
  <si>
    <t>112sh</t>
  </si>
  <si>
    <t>CZ3011201</t>
  </si>
  <si>
    <t>78sh</t>
  </si>
  <si>
    <t>CF3007801</t>
  </si>
  <si>
    <t>FK100G</t>
  </si>
  <si>
    <t>FK100H</t>
  </si>
  <si>
    <t>FK100I</t>
  </si>
  <si>
    <t>FK100P</t>
  </si>
  <si>
    <t>FK100Q</t>
  </si>
  <si>
    <t>CZ3010010</t>
  </si>
  <si>
    <t>FK500A</t>
  </si>
  <si>
    <t>480sh</t>
  </si>
  <si>
    <t>FK480A</t>
  </si>
  <si>
    <t>FK480B</t>
  </si>
  <si>
    <t>FK480C</t>
  </si>
  <si>
    <t>FK300J</t>
  </si>
  <si>
    <t>FK300K</t>
  </si>
  <si>
    <t>FK300L</t>
  </si>
  <si>
    <t>FK300Q</t>
  </si>
  <si>
    <t>FK300V</t>
  </si>
  <si>
    <t>FK250A</t>
  </si>
  <si>
    <t>FK150B</t>
  </si>
  <si>
    <t>LDA215</t>
  </si>
  <si>
    <t>LDA279</t>
  </si>
  <si>
    <t>LDA290-1</t>
  </si>
  <si>
    <t>1"</t>
  </si>
  <si>
    <t>LDZ2808</t>
  </si>
  <si>
    <t>LDZ2811</t>
  </si>
  <si>
    <t>LDZ4828</t>
  </si>
  <si>
    <t>LDZ4801</t>
  </si>
  <si>
    <t>LDZ4802</t>
  </si>
  <si>
    <t>LDZ4803</t>
  </si>
  <si>
    <t>LDZ4804</t>
  </si>
  <si>
    <t>LDZ4805</t>
  </si>
  <si>
    <t>LDZ4806</t>
  </si>
  <si>
    <t>LDZ4073</t>
  </si>
  <si>
    <t>R83801</t>
  </si>
  <si>
    <t>R83802</t>
  </si>
  <si>
    <t>R83803</t>
  </si>
  <si>
    <t>R83805</t>
  </si>
  <si>
    <t>R83806</t>
  </si>
  <si>
    <t>R83807</t>
  </si>
  <si>
    <t>R83808</t>
  </si>
  <si>
    <t>R83809</t>
  </si>
  <si>
    <t>R83810</t>
  </si>
  <si>
    <t>R83811</t>
  </si>
  <si>
    <t>L</t>
  </si>
  <si>
    <t>P-RKTE(L)</t>
  </si>
  <si>
    <t>90sec</t>
  </si>
  <si>
    <t>LDC021</t>
  </si>
  <si>
    <t>30sec</t>
  </si>
  <si>
    <t>Tau ct.</t>
  </si>
  <si>
    <t>T-804</t>
  </si>
  <si>
    <t>OX-10KTAU</t>
  </si>
  <si>
    <t>OX-20KTAU</t>
  </si>
  <si>
    <t>OX--50KTAU</t>
  </si>
  <si>
    <t>T-809</t>
  </si>
  <si>
    <t>T-812</t>
  </si>
  <si>
    <t>1/4"x4"</t>
  </si>
  <si>
    <t>AMRL</t>
  </si>
  <si>
    <t>AMWL</t>
  </si>
  <si>
    <t>AMBL</t>
  </si>
  <si>
    <t>AMYL</t>
  </si>
  <si>
    <t>AMGL</t>
  </si>
  <si>
    <t>AMPL</t>
  </si>
  <si>
    <t>60sec</t>
  </si>
  <si>
    <t>LA02</t>
  </si>
  <si>
    <t>LA03</t>
  </si>
  <si>
    <t>LA04</t>
  </si>
  <si>
    <t>LA05</t>
  </si>
  <si>
    <t>PFS-037-S</t>
  </si>
  <si>
    <t>PFS-037-G</t>
  </si>
  <si>
    <t>5pos.</t>
  </si>
  <si>
    <t>VU12H-FCTD</t>
  </si>
  <si>
    <t>40m</t>
  </si>
  <si>
    <t>LD046</t>
  </si>
  <si>
    <t>60'</t>
  </si>
  <si>
    <t>STK-FAS</t>
  </si>
  <si>
    <t>50'</t>
  </si>
  <si>
    <t>LDO86</t>
  </si>
  <si>
    <t>100ft</t>
  </si>
  <si>
    <t>F004</t>
  </si>
  <si>
    <t>10 hole</t>
  </si>
  <si>
    <t>2sec.</t>
  </si>
  <si>
    <t>DY2</t>
  </si>
  <si>
    <t>FD-2</t>
  </si>
  <si>
    <t>3sec.</t>
  </si>
  <si>
    <t>FD-3</t>
  </si>
  <si>
    <t>4sec.</t>
  </si>
  <si>
    <t>DY4</t>
  </si>
  <si>
    <t>5sec.</t>
  </si>
  <si>
    <t>DY5</t>
  </si>
  <si>
    <t>6sec.</t>
  </si>
  <si>
    <t>DY6</t>
  </si>
  <si>
    <t>VU12H-FC</t>
  </si>
  <si>
    <t>12pos.</t>
  </si>
  <si>
    <t>VUFC-12</t>
  </si>
  <si>
    <t>VUFC-12TD</t>
  </si>
  <si>
    <t>5s</t>
  </si>
  <si>
    <t>CUSTD-5S</t>
  </si>
  <si>
    <t>25s</t>
  </si>
  <si>
    <t>CUSTD-25S</t>
  </si>
  <si>
    <t xml:space="preserve">100s </t>
  </si>
  <si>
    <t>CUSTD-100S</t>
  </si>
  <si>
    <t>1pc</t>
  </si>
  <si>
    <t>e-connect</t>
  </si>
  <si>
    <t>500'</t>
  </si>
  <si>
    <t>FW22D500</t>
  </si>
  <si>
    <t>30min</t>
  </si>
  <si>
    <t>FUS30</t>
  </si>
  <si>
    <t>PFX061</t>
  </si>
  <si>
    <t>PFX062</t>
  </si>
  <si>
    <t>PFX063</t>
  </si>
  <si>
    <t>PFX064</t>
  </si>
  <si>
    <t>PFX065</t>
  </si>
  <si>
    <t>PFX066</t>
  </si>
  <si>
    <t>PFX067</t>
  </si>
  <si>
    <t>PFX068</t>
  </si>
  <si>
    <t>50mm</t>
  </si>
  <si>
    <t>PFX50MN-B</t>
  </si>
  <si>
    <t>PFX50MN-W</t>
  </si>
  <si>
    <t>PFX50MN-G</t>
  </si>
  <si>
    <t>PFX50MN-O</t>
  </si>
  <si>
    <t>PFX50MN-P</t>
  </si>
  <si>
    <t>PFX50MN-R</t>
  </si>
  <si>
    <t>PFX50MN-Y</t>
  </si>
  <si>
    <t>PFX50MN-BR</t>
  </si>
  <si>
    <t>PFX50MN-GB</t>
  </si>
  <si>
    <t>PFX50MN-RS</t>
  </si>
  <si>
    <t>PFX50MN-WS</t>
  </si>
  <si>
    <t>PFX50MN-CR</t>
  </si>
  <si>
    <t>PFX070</t>
  </si>
  <si>
    <t>PFX071</t>
  </si>
  <si>
    <t>PFX072</t>
  </si>
  <si>
    <t>PFX073</t>
  </si>
  <si>
    <t>PFX074</t>
  </si>
  <si>
    <t>PFX075</t>
  </si>
  <si>
    <t>PFX076</t>
  </si>
  <si>
    <t>PFX077</t>
  </si>
  <si>
    <t>PFX078</t>
  </si>
  <si>
    <t>PFX079</t>
  </si>
  <si>
    <t>PFX080</t>
  </si>
  <si>
    <t>PFX081</t>
  </si>
  <si>
    <t>PFX082</t>
  </si>
  <si>
    <t>35mm</t>
  </si>
  <si>
    <t>PFX35CM-BD</t>
  </si>
  <si>
    <t>PFX35CM-CRD</t>
  </si>
  <si>
    <t>PFX35CM-GD</t>
  </si>
  <si>
    <t>PFX35CM-GC</t>
  </si>
  <si>
    <t>PFX35CM-OD</t>
  </si>
  <si>
    <t>PFX35CM-PD</t>
  </si>
  <si>
    <t>PFX35CM-RD</t>
  </si>
  <si>
    <t>PFX35CM-WD</t>
  </si>
  <si>
    <t>PFX35CM-YD</t>
  </si>
  <si>
    <t>PFX50MN-GS</t>
  </si>
  <si>
    <t>PFX50MN-GT</t>
  </si>
  <si>
    <t>PFX50MN-RT</t>
  </si>
  <si>
    <t>PFX50CM-RG</t>
  </si>
  <si>
    <t>PFX50CM-WM</t>
  </si>
  <si>
    <t>PFX50CM-GGL</t>
  </si>
  <si>
    <t>PFX50CM-RGL</t>
  </si>
  <si>
    <t>PFX50CM-WGL</t>
  </si>
  <si>
    <t>30mm</t>
  </si>
  <si>
    <t>PFX30CM-CCS</t>
  </si>
  <si>
    <t>PFX30CM-CH</t>
  </si>
  <si>
    <t>PFX30CM-CR</t>
  </si>
  <si>
    <t>PFX30CM-S</t>
  </si>
  <si>
    <t>PFX30CM-RC</t>
  </si>
  <si>
    <t>PFX30CM-G</t>
  </si>
  <si>
    <t>PFX30CM-R</t>
  </si>
  <si>
    <t>PFX30CM-Y</t>
  </si>
  <si>
    <t>PFX083</t>
  </si>
  <si>
    <t>PFX084</t>
  </si>
  <si>
    <t>PFX085</t>
  </si>
  <si>
    <t>PFX35CM-CCS</t>
  </si>
  <si>
    <t>PFX35CM-CH</t>
  </si>
  <si>
    <t>PFX35CM-CR</t>
  </si>
  <si>
    <t>PFX35CM-S</t>
  </si>
  <si>
    <t>PFX35CM-BT</t>
  </si>
  <si>
    <t>PFX35CM-GST</t>
  </si>
  <si>
    <t>PFX35CM-GT</t>
  </si>
  <si>
    <t>PFX35CM-OT</t>
  </si>
  <si>
    <t>PFX35CM-PT</t>
  </si>
  <si>
    <t>PFX35CM-RT</t>
  </si>
  <si>
    <t>PFX35CM-YT</t>
  </si>
  <si>
    <t>PFX35CM-B</t>
  </si>
  <si>
    <t>PFX35CM-G</t>
  </si>
  <si>
    <t>PFX35CM-O</t>
  </si>
  <si>
    <t>PFX35CM-P</t>
  </si>
  <si>
    <t>PFX35CM-R</t>
  </si>
  <si>
    <t>PFX35CM-W</t>
  </si>
  <si>
    <t>PFX35CM-Y</t>
  </si>
  <si>
    <t>62mm</t>
  </si>
  <si>
    <t>PFX62BB-WS</t>
  </si>
  <si>
    <t>PFX62BB-RS</t>
  </si>
  <si>
    <t>PFX62BB-Ast</t>
  </si>
  <si>
    <t>PFX62BB-BRO</t>
  </si>
  <si>
    <t>PFX62BB-GR</t>
  </si>
  <si>
    <t>PFX62BB-B</t>
  </si>
  <si>
    <t>PFX62BB-G</t>
  </si>
  <si>
    <t>PFX62BB-R</t>
  </si>
  <si>
    <t>PFX62BB-V</t>
  </si>
  <si>
    <t>PFX62BB-W</t>
  </si>
  <si>
    <t>PFX62BB-S</t>
  </si>
  <si>
    <t>PFX90T</t>
  </si>
  <si>
    <t>PFX92T</t>
  </si>
  <si>
    <t>PFX94T</t>
  </si>
  <si>
    <t>PFX96T</t>
  </si>
  <si>
    <t>PFX19FR-R</t>
  </si>
  <si>
    <t>PFX19FR-G</t>
  </si>
  <si>
    <t>PFX19FR-B</t>
  </si>
  <si>
    <t>PFX19FR-P</t>
  </si>
  <si>
    <t>PFX19FR-Y</t>
  </si>
  <si>
    <t>PFX19FR-RAI-H</t>
  </si>
  <si>
    <t>PFX15FR-V</t>
  </si>
  <si>
    <t>PFX15FR-B</t>
  </si>
  <si>
    <t>PFX15FR-R</t>
  </si>
  <si>
    <t>PFX15FR-RS</t>
  </si>
  <si>
    <t>PFX5FR-R</t>
  </si>
  <si>
    <t>PFX5FR-B</t>
  </si>
  <si>
    <t>PFX5FR-W</t>
  </si>
  <si>
    <t>PFX5FR-CR</t>
  </si>
  <si>
    <t>PFX5FR-P</t>
  </si>
  <si>
    <t>PFX5FR-O</t>
  </si>
  <si>
    <t>PFX5FR-RC</t>
  </si>
  <si>
    <t>PFX5FR-WC</t>
  </si>
  <si>
    <t>PFX5FR-BC</t>
  </si>
  <si>
    <t>PFX5FR-CC</t>
  </si>
  <si>
    <t>PFX13FR-1</t>
  </si>
  <si>
    <t>PFX13FR-2</t>
  </si>
  <si>
    <t>PFX13FR-3</t>
  </si>
  <si>
    <t>PFX13FR-4</t>
  </si>
  <si>
    <t>PFX13FR-5</t>
  </si>
  <si>
    <t>PFX13FR-6</t>
  </si>
  <si>
    <t>PFX13FR-7</t>
  </si>
  <si>
    <t>PFX13FR-8</t>
  </si>
  <si>
    <t>PFX13FR-9</t>
  </si>
  <si>
    <t>PFX13FR-10</t>
  </si>
  <si>
    <t>PFX13FR-12</t>
  </si>
  <si>
    <t>PFX13FR-14-SW</t>
  </si>
  <si>
    <t>PFX5216A</t>
  </si>
  <si>
    <t>PFX548B</t>
  </si>
  <si>
    <t>PFX548G</t>
  </si>
  <si>
    <t>PFX548P</t>
  </si>
  <si>
    <t>PFX548R</t>
  </si>
  <si>
    <t>PFX548Y</t>
  </si>
  <si>
    <t>PFX553A</t>
  </si>
  <si>
    <t>PFX553B</t>
  </si>
  <si>
    <t>PFX25-RWB</t>
  </si>
  <si>
    <t>PFX25-C</t>
  </si>
  <si>
    <t>DMX5438</t>
  </si>
  <si>
    <t>PFX30-O</t>
  </si>
  <si>
    <t>PFX30-R</t>
  </si>
  <si>
    <t>PFX30-B</t>
  </si>
  <si>
    <t>PFX30-W</t>
  </si>
  <si>
    <t>PFX30-P</t>
  </si>
  <si>
    <t>PFX30-G</t>
  </si>
  <si>
    <t>PFX30-Y</t>
  </si>
  <si>
    <t>PFX30-BR</t>
  </si>
  <si>
    <t>PFX30-CR</t>
  </si>
  <si>
    <t>PFX30-WS</t>
  </si>
  <si>
    <t>PFX30-RS</t>
  </si>
  <si>
    <t>PFX228</t>
  </si>
  <si>
    <t>PFX222</t>
  </si>
  <si>
    <t>PFX2007</t>
  </si>
  <si>
    <t>8sh</t>
  </si>
  <si>
    <t>PFX174C2</t>
  </si>
  <si>
    <t>96sh</t>
  </si>
  <si>
    <t>PFX254</t>
  </si>
  <si>
    <t>PFX2005</t>
  </si>
  <si>
    <t>12sh</t>
  </si>
  <si>
    <t>PFX35CCS</t>
  </si>
  <si>
    <t>PFX5113</t>
  </si>
  <si>
    <t>10sh</t>
  </si>
  <si>
    <t>PFX5266</t>
  </si>
  <si>
    <t>PFX5267</t>
  </si>
  <si>
    <t>PFX574C</t>
  </si>
  <si>
    <t>PFX574A</t>
  </si>
  <si>
    <t>PFX574</t>
  </si>
  <si>
    <t>PFX574B</t>
  </si>
  <si>
    <t>PFX591</t>
  </si>
  <si>
    <t>PFX590</t>
  </si>
  <si>
    <t>PFX5011</t>
  </si>
  <si>
    <t>PFX204C5</t>
  </si>
  <si>
    <t>PFX548C</t>
  </si>
  <si>
    <t>PFX5204</t>
  </si>
  <si>
    <t>PFX5214</t>
  </si>
  <si>
    <t>PFX5210</t>
  </si>
  <si>
    <t>PFX544</t>
  </si>
  <si>
    <t>PFX5212</t>
  </si>
  <si>
    <t>PFX5208</t>
  </si>
  <si>
    <t>PFX546</t>
  </si>
  <si>
    <t>PFX548</t>
  </si>
  <si>
    <t>PFX5202</t>
  </si>
  <si>
    <t>PFX5216</t>
  </si>
  <si>
    <t>PFX-LT-4</t>
  </si>
  <si>
    <t>42sh</t>
  </si>
  <si>
    <t>PFX5016</t>
  </si>
  <si>
    <t>PFX5016B</t>
  </si>
  <si>
    <t>PFX5218</t>
  </si>
  <si>
    <t>40sh</t>
  </si>
  <si>
    <t>PFX5166</t>
  </si>
  <si>
    <t>PFX5116</t>
  </si>
  <si>
    <t>PFX5007</t>
  </si>
  <si>
    <t>119sh</t>
  </si>
  <si>
    <t>PFX198C5</t>
  </si>
  <si>
    <t>192sh</t>
  </si>
  <si>
    <t>PFX202C5</t>
  </si>
  <si>
    <t>PFX186C5</t>
  </si>
  <si>
    <t>0.5s</t>
  </si>
  <si>
    <t>PFS101-R0.5</t>
  </si>
  <si>
    <t>PFS102-B0.5</t>
  </si>
  <si>
    <t>PFS103-G0.5</t>
  </si>
  <si>
    <t>PFS039-B5</t>
  </si>
  <si>
    <t>PFS039-G5</t>
  </si>
  <si>
    <t>PFS039-P5</t>
  </si>
  <si>
    <t>PFS039-R5</t>
  </si>
  <si>
    <t>PFS039-Y5</t>
  </si>
  <si>
    <t>PFS44-B30</t>
  </si>
  <si>
    <t>PFS44-G30</t>
  </si>
  <si>
    <t>PFS44-P30</t>
  </si>
  <si>
    <t>PFS44-R30</t>
  </si>
  <si>
    <t>PFS44-Y30</t>
  </si>
  <si>
    <t>PFS045-B60</t>
  </si>
  <si>
    <t>PFS045-G60</t>
  </si>
  <si>
    <t>PFS045-P60</t>
  </si>
  <si>
    <t>PFS045-R60</t>
  </si>
  <si>
    <t>PFS045-Y60</t>
  </si>
  <si>
    <t>0.5sec</t>
  </si>
  <si>
    <t>PFS001</t>
  </si>
  <si>
    <t>PFS002</t>
  </si>
  <si>
    <t>PFS007</t>
  </si>
  <si>
    <t>18sec</t>
  </si>
  <si>
    <t>PFS010</t>
  </si>
  <si>
    <t>PFS018AX</t>
  </si>
  <si>
    <t>8 sec</t>
  </si>
  <si>
    <t>PFS005AX</t>
  </si>
  <si>
    <t>PFS015X</t>
  </si>
  <si>
    <t>PFS028</t>
  </si>
  <si>
    <t>PFS029</t>
  </si>
  <si>
    <t>PFS030</t>
  </si>
  <si>
    <t>PFS031</t>
  </si>
  <si>
    <t>PFS032-Y</t>
  </si>
  <si>
    <t>PFS032-P</t>
  </si>
  <si>
    <t>PFS032-PI</t>
  </si>
  <si>
    <t>PFS033</t>
  </si>
  <si>
    <t>PFS035</t>
  </si>
  <si>
    <t>PFS040</t>
  </si>
  <si>
    <t>PFS041</t>
  </si>
  <si>
    <t>PFS042</t>
  </si>
  <si>
    <t>PFS057</t>
  </si>
  <si>
    <t>PFS058</t>
  </si>
  <si>
    <t>PFS059</t>
  </si>
  <si>
    <t>1.75" FIBER</t>
  </si>
  <si>
    <t>2" FIBER</t>
  </si>
  <si>
    <t>2.5" FIBER</t>
  </si>
  <si>
    <t>3" FIBER</t>
  </si>
  <si>
    <t>4" FIBER</t>
  </si>
  <si>
    <t>5" FIBER</t>
  </si>
  <si>
    <t>6" FIBER</t>
  </si>
  <si>
    <t>8" FIBER</t>
  </si>
  <si>
    <t>10" FIBER</t>
  </si>
  <si>
    <t>12" FIBER</t>
  </si>
  <si>
    <t>16" FIBER</t>
  </si>
  <si>
    <t>10" HDPE</t>
  </si>
  <si>
    <t>3"12SHWR-FIB</t>
  </si>
  <si>
    <t>4"12SHWR-FIB</t>
  </si>
  <si>
    <t>5"12SHWR-FIB</t>
  </si>
  <si>
    <t>6"12SHWR-FIB</t>
  </si>
  <si>
    <t>3"FIBER12SHWR</t>
  </si>
  <si>
    <t>4"FIBER8SHWR</t>
  </si>
  <si>
    <t>5"FIBER6SHWR</t>
  </si>
  <si>
    <t>6"FIBER6SHWR</t>
  </si>
  <si>
    <t>LD9023E</t>
  </si>
  <si>
    <t>LD9031E</t>
  </si>
  <si>
    <t>LD9041E</t>
  </si>
  <si>
    <t>LD9051E</t>
  </si>
  <si>
    <t>LD9061E</t>
  </si>
  <si>
    <t>LD9081E</t>
  </si>
  <si>
    <t>LD9101E</t>
  </si>
  <si>
    <t>LD9121E</t>
  </si>
  <si>
    <t xml:space="preserve">LD604-3 </t>
  </si>
  <si>
    <t>LD604-4</t>
  </si>
  <si>
    <t>5sec</t>
  </si>
  <si>
    <t xml:space="preserve">PFS039-G </t>
  </si>
  <si>
    <t xml:space="preserve">PFS039-R </t>
  </si>
  <si>
    <t xml:space="preserve">PFS039-B </t>
  </si>
  <si>
    <r>
      <t>Lidu</t>
    </r>
    <r>
      <rPr>
        <sz val="10"/>
        <rFont val="Arial"/>
        <family val="2"/>
      </rPr>
      <t xml:space="preserve"> assorted shells w/ tails 
</t>
    </r>
    <r>
      <rPr>
        <sz val="8"/>
        <rFont val="Arial"/>
        <family val="2"/>
      </rPr>
      <t>case pack 12 boxes w/ 12 shells per box =144/1</t>
    </r>
  </si>
  <si>
    <r>
      <t>Lidu</t>
    </r>
    <r>
      <rPr>
        <sz val="10"/>
        <rFont val="Arial"/>
        <family val="2"/>
      </rPr>
      <t xml:space="preserve"> assorted shells w/ tails 
</t>
    </r>
    <r>
      <rPr>
        <sz val="8"/>
        <rFont val="Arial"/>
        <family val="2"/>
      </rPr>
      <t>case pack 12 boxes w/ 10 shells per box =120/1</t>
    </r>
  </si>
  <si>
    <r>
      <t>Wizard</t>
    </r>
    <r>
      <rPr>
        <sz val="10"/>
        <rFont val="Arial"/>
        <family val="2"/>
      </rPr>
      <t xml:space="preserve"> assorted shells w/ tails 
</t>
    </r>
    <r>
      <rPr>
        <sz val="8"/>
        <rFont val="Arial"/>
        <family val="2"/>
      </rPr>
      <t>case pack 12 boxes w/ 10 shells per box =120/1</t>
    </r>
  </si>
  <si>
    <r>
      <t>Dominator</t>
    </r>
    <r>
      <rPr>
        <sz val="10"/>
        <rFont val="Arial"/>
        <family val="2"/>
      </rPr>
      <t xml:space="preserve"> assorted shells w/ tails 
</t>
    </r>
    <r>
      <rPr>
        <sz val="8"/>
        <rFont val="Arial"/>
        <family val="2"/>
      </rPr>
      <t>case pack 8 boxes w/ 9 shells per box =72/1</t>
    </r>
  </si>
  <si>
    <r>
      <t>T-Sky</t>
    </r>
    <r>
      <rPr>
        <sz val="10"/>
        <rFont val="Arial"/>
        <family val="2"/>
      </rPr>
      <t xml:space="preserve"> assorted shells w/ tails 
</t>
    </r>
    <r>
      <rPr>
        <sz val="8"/>
        <rFont val="Arial"/>
        <family val="2"/>
      </rPr>
      <t>case pack 8 boxes of 12 shells per box =96/1</t>
    </r>
  </si>
  <si>
    <r>
      <t xml:space="preserve">Flower King </t>
    </r>
    <r>
      <rPr>
        <sz val="10"/>
        <rFont val="Arial"/>
        <family val="2"/>
      </rPr>
      <t>assorted shells</t>
    </r>
  </si>
  <si>
    <r>
      <t>Bombardment Salute</t>
    </r>
    <r>
      <rPr>
        <sz val="10"/>
        <rFont val="Arial"/>
        <family val="2"/>
      </rPr>
      <t xml:space="preserve"> - Instantaneous
EMR to flash (no time / no delay)</t>
    </r>
  </si>
  <si>
    <t>2.5" Color Chrys  Dark Star Salutes Combo</t>
  </si>
  <si>
    <t>2.5"  Color Chrys Dark Star Salute Combo Chains (10 shot)</t>
  </si>
  <si>
    <t>3" Color Chrys Dark Star Salutes combo</t>
  </si>
  <si>
    <t>3"  Color Chrys Dark Star Salute Chains Combo  (10 shot ball)</t>
  </si>
  <si>
    <r>
      <t xml:space="preserve">Dominator 4" Finale Chain -  </t>
    </r>
    <r>
      <rPr>
        <sz val="10"/>
        <rFont val="Arial"/>
        <family val="2"/>
      </rPr>
      <t>6 shells per chain, 6 chains per case</t>
    </r>
  </si>
  <si>
    <r>
      <t>Lidu</t>
    </r>
    <r>
      <rPr>
        <sz val="8"/>
        <rFont val="Arial"/>
        <family val="2"/>
      </rPr>
      <t xml:space="preserve"> glittering coconut tree w/ one salute per 10 shot chain</t>
    </r>
  </si>
  <si>
    <t>Gold Ti Willow</t>
  </si>
  <si>
    <t>silver peony NO EMR'S</t>
  </si>
  <si>
    <t>red chrysanthememum - NO EMR'S</t>
  </si>
  <si>
    <t>green chrysanthemum - NO EMR'S</t>
  </si>
  <si>
    <r>
      <t>mine</t>
    </r>
    <r>
      <rPr>
        <sz val="10"/>
        <rFont val="Arial"/>
        <family val="2"/>
      </rPr>
      <t xml:space="preserve"> Silver crackling, red and blue</t>
    </r>
  </si>
  <si>
    <r>
      <t>mine</t>
    </r>
    <r>
      <rPr>
        <sz val="8"/>
        <rFont val="Arial"/>
        <family val="2"/>
      </rPr>
      <t xml:space="preserve"> silver crackling,r+b, white strobe bombard</t>
    </r>
  </si>
  <si>
    <r>
      <t>mine</t>
    </r>
    <r>
      <rPr>
        <sz val="8"/>
        <rFont val="Arial"/>
        <family val="2"/>
      </rPr>
      <t xml:space="preserve"> silver crackling, green, gold rain bombard</t>
    </r>
  </si>
  <si>
    <r>
      <t xml:space="preserve">mine </t>
    </r>
    <r>
      <rPr>
        <sz val="10"/>
        <rFont val="Arial"/>
        <family val="2"/>
      </rPr>
      <t>Red to Blue</t>
    </r>
  </si>
  <si>
    <t xml:space="preserve">red star comet </t>
  </si>
  <si>
    <t xml:space="preserve">green comet  </t>
  </si>
  <si>
    <r>
      <t>mine</t>
    </r>
    <r>
      <rPr>
        <sz val="10"/>
        <rFont val="Arial"/>
        <family val="2"/>
      </rPr>
      <t xml:space="preserve"> silver crackling, red+blue, white strobe bombard</t>
    </r>
  </si>
  <si>
    <t>yellow chrys with chrys pistil - NO EMR'S</t>
  </si>
  <si>
    <r>
      <t>mine</t>
    </r>
    <r>
      <rPr>
        <sz val="8"/>
        <rFont val="Arial"/>
        <family val="2"/>
      </rPr>
      <t xml:space="preserve"> all crackling</t>
    </r>
  </si>
  <si>
    <r>
      <t>mine</t>
    </r>
    <r>
      <rPr>
        <sz val="8"/>
        <rFont val="Arial"/>
        <family val="2"/>
      </rPr>
      <t xml:space="preserve"> all red </t>
    </r>
  </si>
  <si>
    <r>
      <t>mine</t>
    </r>
    <r>
      <rPr>
        <sz val="8"/>
        <rFont val="Arial"/>
        <family val="2"/>
      </rPr>
      <t xml:space="preserve"> all blue</t>
    </r>
  </si>
  <si>
    <r>
      <t>mine</t>
    </r>
    <r>
      <rPr>
        <sz val="8"/>
        <rFont val="Arial"/>
        <family val="2"/>
      </rPr>
      <t xml:space="preserve"> 3 layer: 
silver crackling, red and blue </t>
    </r>
  </si>
  <si>
    <r>
      <t>mine</t>
    </r>
    <r>
      <rPr>
        <sz val="8"/>
        <rFont val="Arial"/>
        <family val="2"/>
      </rPr>
      <t xml:space="preserve">  3 Layer:                                                                           Silver crackling, green, golden rain bombard</t>
    </r>
  </si>
  <si>
    <t>color chrys to chrys pistil - NO EMR'S</t>
  </si>
  <si>
    <t>gold ti willow</t>
  </si>
  <si>
    <t>nishiki w/ regular peach pistil</t>
  </si>
  <si>
    <t>red comet tail</t>
  </si>
  <si>
    <t>green comet tail</t>
  </si>
  <si>
    <t>gold comet tail</t>
  </si>
  <si>
    <t>silver comet tail</t>
  </si>
  <si>
    <t>crackling comet tail</t>
  </si>
  <si>
    <t>silver crown - NO EMR'S</t>
  </si>
  <si>
    <t>chrys to color strobe NO EMR'S</t>
  </si>
  <si>
    <t>red dahlia / sky mine</t>
  </si>
  <si>
    <t>red horsetails / sky mine w/ tails</t>
  </si>
  <si>
    <t xml:space="preserve">special red strobe with tail </t>
  </si>
  <si>
    <t>nishiki w/ regular aqua pistil</t>
  </si>
  <si>
    <t>cylinder shell- silver coconut w/ salute ring</t>
  </si>
  <si>
    <t>silver crackling</t>
  </si>
  <si>
    <t>nishiki w/ teal pistil</t>
  </si>
  <si>
    <t>Silver coconut chrysanthemum</t>
  </si>
  <si>
    <t>silver crown</t>
  </si>
  <si>
    <t>8 point chrysanthemum w/ red ring</t>
  </si>
  <si>
    <t>half red half blue w/ brocade ring and flower wave pistil</t>
  </si>
  <si>
    <t>hundreds of flowers in bloom</t>
  </si>
  <si>
    <t>blue to time rain pistil w/ thousands of time rain</t>
  </si>
  <si>
    <t>flower wave time rain ring thousands waterfall</t>
  </si>
  <si>
    <t>silver kamuro</t>
  </si>
  <si>
    <t>gold willow and red strobe core</t>
  </si>
  <si>
    <t>crazy crackling brocade crown</t>
  </si>
  <si>
    <t>gold strobe chrysanthemum</t>
  </si>
  <si>
    <t>red butterfly w/ ring</t>
  </si>
  <si>
    <t>majestic willow and ring</t>
  </si>
  <si>
    <t>blue peony and palm scatter</t>
  </si>
  <si>
    <t>gigantic silk willow and ghost ring</t>
  </si>
  <si>
    <t>thousands ghost cycle rings</t>
  </si>
  <si>
    <t>nishiki willow and red ring</t>
  </si>
  <si>
    <t>triple thousands rings and plums</t>
  </si>
  <si>
    <t>nishiki w/ premium blue pistil</t>
  </si>
  <si>
    <t>Ti gold willow (Nishiki Willow)</t>
  </si>
  <si>
    <t>A.W.S. red to green back and forth ghost ring rising brocade crown pistil and rising jumbo multi-color strobing tails</t>
  </si>
  <si>
    <r>
      <rPr>
        <b/>
        <sz val="10"/>
        <rFont val="Arial"/>
        <family val="2"/>
      </rPr>
      <t>3" raise the flag</t>
    </r>
    <r>
      <rPr>
        <sz val="10"/>
        <rFont val="Arial"/>
        <family val="2"/>
      </rPr>
      <t xml:space="preserve">
4x4 straight up, red white and blue flash break chrysanthemums and r,w,b tails
</t>
    </r>
  </si>
  <si>
    <t>3" big gold willow w/ gold tails</t>
  </si>
  <si>
    <t>3" 25 shots mixed color finale                                            (mixed color peony's w/ silver tails)</t>
  </si>
  <si>
    <t>3" red, white &amp; blue chrysanthemums w/ silver tails</t>
  </si>
  <si>
    <t>2.5" american defiance                          25 shots strait shape, red white and blue flash break chysanthemums w/ r,w,&amp; b tails</t>
  </si>
  <si>
    <t>3"  25 Shot Wedding Cake -  mixed blue peony w/ blue tails and brocade crown chrys. w/ brocade tails</t>
  </si>
  <si>
    <t>2.5" red peony w/ red tails</t>
  </si>
  <si>
    <t>2.5" silver peony w/ silver tails</t>
  </si>
  <si>
    <t>2.5" blue peony w/ blue tails</t>
  </si>
  <si>
    <t>2" 50 shots gold willow w/ gold tails</t>
  </si>
  <si>
    <r>
      <t>2" hail to the homeland</t>
    </r>
    <r>
      <rPr>
        <sz val="10"/>
        <rFont val="Arial"/>
        <family val="2"/>
      </rPr>
      <t xml:space="preserve"> 
5x10 fan red white and blue flash break chrysanthemums with tit.  and r,w,b tails
</t>
    </r>
  </si>
  <si>
    <t>2" 30 second saturation finale aka A.L.F. (with one silver color break at end)</t>
  </si>
  <si>
    <t>2" 15 second saturation finale aka A.L.F. (with one silver color break at end)</t>
  </si>
  <si>
    <r>
      <t xml:space="preserve">5 Minute Show Box
</t>
    </r>
    <r>
      <rPr>
        <sz val="10"/>
        <rFont val="Arial"/>
        <family val="2"/>
      </rPr>
      <t>30 rows X 20 shots per row of assorted effects.  Sold As a four case kit.</t>
    </r>
  </si>
  <si>
    <t>Shivaree - 100 shot, I shaped</t>
  </si>
  <si>
    <t>Red Flash Jungle - 100 shot, I shaped</t>
  </si>
  <si>
    <t>Wide Willow Blossoms - 90 shot, W shaped</t>
  </si>
  <si>
    <t>Night of Lightning - 90 shot, W shaped</t>
  </si>
  <si>
    <t>Prettiest Flower - 100 shot, Fan shaped</t>
  </si>
  <si>
    <t>Tropical Storm - 100 shot, Z shaped</t>
  </si>
  <si>
    <t>National Anthem Opening - 110 shot, Z shaped</t>
  </si>
  <si>
    <t>100 shot I shaped salutes with silver comet tails (15-20 seconds)</t>
  </si>
  <si>
    <t>nishiki kamuro waterfall with golden strobe mine blue tail</t>
  </si>
  <si>
    <t>fan shaped Rainbow Bridge</t>
  </si>
  <si>
    <t>fan shaped 5 color lines</t>
  </si>
  <si>
    <t>"X" Shaped Red/Green/Blue Star</t>
  </si>
  <si>
    <t>"Z" shaped 100 shot salutes with silver comet tails (15-20 seconds)</t>
  </si>
  <si>
    <t>"Z"Shape Blue Tail to Blue with var. falling leaves</t>
  </si>
  <si>
    <t>"Z" Shape -  Blue Ballet</t>
  </si>
  <si>
    <t>90 sec. silver waterfall (niagara falls)
1 device per case approx. 80 feet</t>
  </si>
  <si>
    <t>5 position finale chain w/ e-link 
(designed specifically for Vulcan shells only)
1 unit = 5 chains, 100 chains per case</t>
  </si>
  <si>
    <t>Quick Match (50ft per roll)</t>
  </si>
  <si>
    <t>10 Hole Finale Bucket (Chinese) 1 unit= 10 chains</t>
  </si>
  <si>
    <r>
      <t xml:space="preserve">2 second delay bucket (pressed) 
</t>
    </r>
    <r>
      <rPr>
        <sz val="8"/>
        <rFont val="Arial"/>
        <family val="2"/>
      </rPr>
      <t>50pcs. per boxed unit, 500pcs. per case</t>
    </r>
  </si>
  <si>
    <r>
      <t xml:space="preserve">2 second delay bucket (pressed) 
</t>
    </r>
    <r>
      <rPr>
        <sz val="8"/>
        <rFont val="Arial"/>
        <family val="2"/>
      </rPr>
      <t>50pcs. per boxed unit, 1,250pcs. per case</t>
    </r>
  </si>
  <si>
    <t>12 hole finale buckets (Chinese) 1 unit = ten chains, 100 per case (paper)</t>
  </si>
  <si>
    <r>
      <t xml:space="preserve">3 second delay bucket (pressed) 
</t>
    </r>
    <r>
      <rPr>
        <sz val="8"/>
        <rFont val="Arial"/>
        <family val="2"/>
      </rPr>
      <t>50pcs. per boxed unit, 1,250pcs. per case</t>
    </r>
  </si>
  <si>
    <r>
      <t xml:space="preserve">4 second delay bucket (pressed) 
</t>
    </r>
    <r>
      <rPr>
        <sz val="8"/>
        <rFont val="Arial"/>
        <family val="2"/>
      </rPr>
      <t>50pcs. per boxed unit, 500pcs. per case</t>
    </r>
  </si>
  <si>
    <r>
      <t xml:space="preserve">5 second delay bucket (pressed) 
</t>
    </r>
    <r>
      <rPr>
        <sz val="8"/>
        <rFont val="Arial"/>
        <family val="2"/>
      </rPr>
      <t>50pcs. per boxed unit, 500pcs. per case</t>
    </r>
  </si>
  <si>
    <r>
      <t xml:space="preserve">6 second delay bucket (pressed) 
</t>
    </r>
    <r>
      <rPr>
        <sz val="8"/>
        <rFont val="Arial"/>
        <family val="2"/>
      </rPr>
      <t>50pcs. per boxed unit, 500pcs. per case</t>
    </r>
  </si>
  <si>
    <t>e-match / "Igniter" / "squib" 
3 Meter Leads
from T-Sky International LTD</t>
  </si>
  <si>
    <t>e-match / "Igniter" / "squib" 
3 Meter Leads
from  MJG Technologies, Inc.</t>
  </si>
  <si>
    <t>Ghost Slice 15s - Blue to Lemon to Purple</t>
  </si>
  <si>
    <t>Slice- 5 shot golden horsetail</t>
  </si>
  <si>
    <t>Sweeper Slice- 13s Time Rain Comet w/ Green Strobe Mine        (3 ports)</t>
  </si>
  <si>
    <t>Cake- Pro Show Asst. Pink,Pu,R,Green</t>
  </si>
  <si>
    <r>
      <t xml:space="preserve">10" </t>
    </r>
    <r>
      <rPr>
        <b/>
        <sz val="10"/>
        <rFont val="Arial"/>
        <family val="2"/>
      </rPr>
      <t xml:space="preserve">HDPE - </t>
    </r>
    <r>
      <rPr>
        <b/>
        <sz val="10"/>
        <color indexed="12"/>
        <rFont val="Arial"/>
        <family val="2"/>
      </rPr>
      <t>NEW</t>
    </r>
    <r>
      <rPr>
        <sz val="10"/>
        <rFont val="Arial"/>
        <family val="2"/>
      </rPr>
      <t xml:space="preserve">
(call for availability)</t>
    </r>
  </si>
  <si>
    <r>
      <t xml:space="preserve">12" </t>
    </r>
    <r>
      <rPr>
        <b/>
        <sz val="10"/>
        <rFont val="Arial"/>
        <family val="2"/>
      </rPr>
      <t>HDPE - USED</t>
    </r>
  </si>
  <si>
    <r>
      <t xml:space="preserve">16" </t>
    </r>
    <r>
      <rPr>
        <b/>
        <sz val="10"/>
        <rFont val="Arial"/>
        <family val="2"/>
      </rPr>
      <t>HDPE - USED</t>
    </r>
  </si>
  <si>
    <r>
      <rPr>
        <b/>
        <sz val="10"/>
        <color indexed="12"/>
        <rFont val="Arial"/>
        <family val="2"/>
      </rPr>
      <t>Raccoon-</t>
    </r>
    <r>
      <rPr>
        <sz val="8"/>
        <rFont val="Arial"/>
        <family val="2"/>
      </rPr>
      <t xml:space="preserve"> asst shells A - 9 effects, 8 shells </t>
    </r>
  </si>
  <si>
    <r>
      <rPr>
        <b/>
        <sz val="10"/>
        <color indexed="12"/>
        <rFont val="Arial"/>
        <family val="2"/>
      </rPr>
      <t>Raccoon</t>
    </r>
    <r>
      <rPr>
        <sz val="8"/>
        <rFont val="Arial"/>
        <family val="2"/>
      </rPr>
      <t xml:space="preserve">- asst shells B - 9 effects, 8 shells </t>
    </r>
  </si>
  <si>
    <r>
      <rPr>
        <b/>
        <sz val="10"/>
        <color indexed="12"/>
        <rFont val="Arial"/>
        <family val="2"/>
      </rPr>
      <t>Raccoon</t>
    </r>
    <r>
      <rPr>
        <sz val="8"/>
        <rFont val="Arial"/>
        <family val="2"/>
      </rPr>
      <t xml:space="preserve"> - asst shells A - 6 effects, 6 shells </t>
    </r>
  </si>
  <si>
    <r>
      <rPr>
        <b/>
        <sz val="10"/>
        <color indexed="12"/>
        <rFont val="Arial"/>
        <family val="2"/>
      </rPr>
      <t>Raccoon</t>
    </r>
    <r>
      <rPr>
        <sz val="8"/>
        <rFont val="Arial"/>
        <family val="2"/>
      </rPr>
      <t xml:space="preserve"> - asst shells B - 6 effects. 6 shells </t>
    </r>
  </si>
  <si>
    <r>
      <rPr>
        <b/>
        <sz val="10"/>
        <color indexed="12"/>
        <rFont val="Arial"/>
        <family val="2"/>
      </rPr>
      <t>Raccoon</t>
    </r>
    <r>
      <rPr>
        <sz val="8"/>
        <rFont val="Arial"/>
        <family val="2"/>
      </rPr>
      <t xml:space="preserve"> - asst shells A - 6 effects, 4 shells </t>
    </r>
  </si>
  <si>
    <r>
      <rPr>
        <b/>
        <sz val="10"/>
        <color indexed="12"/>
        <rFont val="Arial"/>
        <family val="2"/>
      </rPr>
      <t>Raccoon</t>
    </r>
    <r>
      <rPr>
        <sz val="8"/>
        <rFont val="Arial"/>
        <family val="2"/>
      </rPr>
      <t xml:space="preserve"> - asst shells B - 6 effects, 4 shells </t>
    </r>
  </si>
  <si>
    <r>
      <rPr>
        <b/>
        <sz val="10"/>
        <color indexed="12"/>
        <rFont val="Arial"/>
        <family val="2"/>
      </rPr>
      <t xml:space="preserve">Raccoon </t>
    </r>
    <r>
      <rPr>
        <sz val="8"/>
        <rFont val="Arial"/>
        <family val="2"/>
      </rPr>
      <t xml:space="preserve">- asst shells A - 3 effects, 3 shells </t>
    </r>
  </si>
  <si>
    <r>
      <rPr>
        <b/>
        <sz val="10"/>
        <color indexed="12"/>
        <rFont val="Arial"/>
        <family val="2"/>
      </rPr>
      <t>Raccoon</t>
    </r>
    <r>
      <rPr>
        <sz val="8"/>
        <rFont val="Arial"/>
        <family val="2"/>
      </rPr>
      <t xml:space="preserve"> - asst shells B - 3 effects, 3 shells </t>
    </r>
  </si>
  <si>
    <t>Nishi Pyrotechnics - China</t>
  </si>
  <si>
    <t>Racoon Fireworks - China</t>
  </si>
  <si>
    <t>Guandu Fireworks - China</t>
  </si>
  <si>
    <t>CYLINDER RED &amp; CRACKLING</t>
  </si>
  <si>
    <t xml:space="preserve">CYLINDER WHITE PEONY </t>
  </si>
  <si>
    <t xml:space="preserve">CYLINDER PURPLE DAHLIA </t>
  </si>
  <si>
    <t xml:space="preserve">CYLINDER BROCADE RED </t>
  </si>
  <si>
    <t>CYLINDER BROCADE TO RED W/ 7 WHISTLE</t>
  </si>
  <si>
    <t xml:space="preserve">CYLINDER RED PEONY W/ </t>
  </si>
  <si>
    <t>CYLINDER YELLOW CRACKLING CHRYSANTHEMUM</t>
  </si>
  <si>
    <t>CYLINDER PURPLE PEONY</t>
  </si>
  <si>
    <t>CYLINDER SEA BLUE PEONY</t>
  </si>
  <si>
    <t xml:space="preserve">CYLINDER ORANGE PEONY </t>
  </si>
  <si>
    <t xml:space="preserve">CYLINDER PINK PEONY </t>
  </si>
  <si>
    <t>DIADEM CHRYS.</t>
  </si>
  <si>
    <t>LD8145 cylinder red peony</t>
  </si>
  <si>
    <t xml:space="preserve">LD8141 cylinder white peony </t>
  </si>
  <si>
    <t>LD8152 cylinder blue peony</t>
  </si>
  <si>
    <t xml:space="preserve">LD8152 cylinder blue peony  </t>
  </si>
  <si>
    <t>Brocade Crown Kamuro to varigated w/ tail</t>
  </si>
  <si>
    <t>Dominator Color Diadem w/ tail</t>
  </si>
  <si>
    <t>Brocade crown to red strobe w/ red strobe pistil w/ tail</t>
  </si>
  <si>
    <t>Red To Delayed Crackle w/ tail</t>
  </si>
  <si>
    <t>Flower wave time rain w/ tail</t>
  </si>
  <si>
    <t>Golden palm w/ tail</t>
  </si>
  <si>
    <t>Golden Strobe w/ tail</t>
  </si>
  <si>
    <t>Gold Willoww/ tail</t>
  </si>
  <si>
    <t>Silver Crackling Palm w/ tail</t>
  </si>
  <si>
    <t>Silver crackling willow w/ blue dahlia w/ tail</t>
  </si>
  <si>
    <t xml:space="preserve">Super Brocade w/ tail </t>
  </si>
  <si>
    <t>Platinum Orido Nishiki w/ tail</t>
  </si>
  <si>
    <t>Gold Orido Nishiki w/ tail</t>
  </si>
  <si>
    <t>Red Coco Ring w/ Crackle Core w/ tail</t>
  </si>
  <si>
    <t>Color dahlia w/silver flash pistil w/ tail</t>
  </si>
  <si>
    <t xml:space="preserve">Sun Ring (Blue with Brocade) w/ tail </t>
  </si>
  <si>
    <t>Red to Brocade Ring w/ tail</t>
  </si>
  <si>
    <t>Red ring to crackle pitsil w/ tail</t>
  </si>
  <si>
    <t>Red Sun Flower w/ tail</t>
  </si>
  <si>
    <t>Brocade to Red w/ tail</t>
  </si>
  <si>
    <t>Blue Peony w/ Coco Palm Pistil w/ tail</t>
  </si>
  <si>
    <t>Blue Peony w/ Silver Palm Pistil w/ tail</t>
  </si>
  <si>
    <t>Pink Peony w/ tail</t>
  </si>
  <si>
    <t>Brocade Waterfall w/ tail</t>
  </si>
  <si>
    <t>2.5" Dun Pai "Value V1"  -  24 Effects, no tails</t>
  </si>
  <si>
    <t>Total 96</t>
  </si>
  <si>
    <t>Varigated chrys. gold wave</t>
  </si>
  <si>
    <t>Red chrys. gold wave</t>
  </si>
  <si>
    <t>Green chrys gold wave</t>
  </si>
  <si>
    <t>Blue chrys gold wave</t>
  </si>
  <si>
    <t>Purple chrys gold wave</t>
  </si>
  <si>
    <t>Yellow chrys gold wave</t>
  </si>
  <si>
    <t>Red and green peony</t>
  </si>
  <si>
    <t>Blue and red peony</t>
  </si>
  <si>
    <t>Silver wave-red</t>
  </si>
  <si>
    <t>Chrysanthemum-blue</t>
  </si>
  <si>
    <t>Green peony and Chrysanthemum blue</t>
  </si>
  <si>
    <t>Silver wave - red and green</t>
  </si>
  <si>
    <t>Color peony</t>
  </si>
  <si>
    <t>Red peony</t>
  </si>
  <si>
    <t xml:space="preserve">Green peony   </t>
  </si>
  <si>
    <t>Blue peony</t>
  </si>
  <si>
    <t>Yellow peony</t>
  </si>
  <si>
    <t>Purple peony</t>
  </si>
  <si>
    <t>Gold strobe peony</t>
  </si>
  <si>
    <t>White strobe peony</t>
  </si>
  <si>
    <t>Green strobe peony w/ red falling leaves</t>
  </si>
  <si>
    <t xml:space="preserve">Gold strobe &amp; Purple chrys gold wave </t>
  </si>
  <si>
    <t xml:space="preserve">Green strobe peony </t>
  </si>
  <si>
    <t>DP2C102</t>
  </si>
  <si>
    <t>DP2C104</t>
  </si>
  <si>
    <t>DP2C106</t>
  </si>
  <si>
    <t>DP2C108</t>
  </si>
  <si>
    <t>DP2C110</t>
  </si>
  <si>
    <t>DP2C112</t>
  </si>
  <si>
    <t>DP2V102</t>
  </si>
  <si>
    <t>DP2V104</t>
  </si>
  <si>
    <t>DP2V106</t>
  </si>
  <si>
    <t>DP2V108</t>
  </si>
  <si>
    <t>DP2V110</t>
  </si>
  <si>
    <t>DP2V112</t>
  </si>
  <si>
    <t>DP2P102</t>
  </si>
  <si>
    <t>DP2P104</t>
  </si>
  <si>
    <t>DP2P106</t>
  </si>
  <si>
    <t>DP2P108</t>
  </si>
  <si>
    <t>DP2P110</t>
  </si>
  <si>
    <t>DP2P112</t>
  </si>
  <si>
    <t>DP2V126</t>
  </si>
  <si>
    <t>DP2V128</t>
  </si>
  <si>
    <t>DP2V130</t>
  </si>
  <si>
    <t>DP2V132</t>
  </si>
  <si>
    <t>DP2V134</t>
  </si>
  <si>
    <t>DP2V136</t>
  </si>
  <si>
    <t>ITEM # NS301F</t>
  </si>
  <si>
    <t>3" FINALE CHAIN SHELLS #1</t>
  </si>
  <si>
    <t>Lidu</t>
  </si>
  <si>
    <t>Nishi</t>
  </si>
  <si>
    <t>Red Chrysanthemum</t>
  </si>
  <si>
    <t>White Chrysanthemum</t>
  </si>
  <si>
    <t>3/1</t>
  </si>
  <si>
    <t>Blue Chrysanthemum</t>
  </si>
  <si>
    <t>Green Chrysanthemum</t>
  </si>
  <si>
    <t>Orange Chrysanthemum</t>
  </si>
  <si>
    <t>Half Silver Half White Peony</t>
  </si>
  <si>
    <t>Variegated Peony w/ crackling pistil</t>
  </si>
  <si>
    <t>Red to White Chrysanthemum</t>
  </si>
  <si>
    <t>Purple Wave</t>
  </si>
  <si>
    <t>Golden Wave to Color w/ crackling pistil</t>
  </si>
  <si>
    <t>Diadem Chrysanthemum to Variegated</t>
  </si>
  <si>
    <t>Brocade Crown to Crackling</t>
  </si>
  <si>
    <t>ITEM # NS302F</t>
  </si>
  <si>
    <t>Red Gamboges Crown to Gold</t>
  </si>
  <si>
    <t>Golden Willow to Strobe</t>
  </si>
  <si>
    <t xml:space="preserve">Glittering Green Willow </t>
  </si>
  <si>
    <t>Crackling Willow</t>
  </si>
  <si>
    <t>Red Palm Tree w/ red tail</t>
  </si>
  <si>
    <t>Golden Palm Tree w/ gold tail</t>
  </si>
  <si>
    <t>Silver Palm Tree w/ silver tail</t>
  </si>
  <si>
    <t>Coconut Tree w/ variegated pistil</t>
  </si>
  <si>
    <t>White Strobe to Crackling</t>
  </si>
  <si>
    <t>Golden to Silver Strobe</t>
  </si>
  <si>
    <t>Assorted Colors Dahlia</t>
  </si>
  <si>
    <t>Red to Silver Bees</t>
  </si>
  <si>
    <t>3" FINALE CHAIN SHELLS #2</t>
  </si>
  <si>
    <t>ITEM # NS401F</t>
  </si>
  <si>
    <t>4" FINALE CHAIN SHELLS #1</t>
  </si>
  <si>
    <t>4" FINALE CHAIN SHELLS #2</t>
  </si>
  <si>
    <t>ITEM # NS402F</t>
  </si>
  <si>
    <t>Gold Chrysanthemum</t>
  </si>
  <si>
    <t>Golden and Silver Glittering</t>
  </si>
  <si>
    <t>Purple to Yellow Chrysanthemum</t>
  </si>
  <si>
    <t>Glittering Silver to Purple Chrysanthemum</t>
  </si>
  <si>
    <t>Yellow to White Strobe Chrysanthemum</t>
  </si>
  <si>
    <t>Brocade Crown</t>
  </si>
  <si>
    <t>ITEM # GD2.5-CH</t>
  </si>
  <si>
    <t>2.5" FINALE CHAIN</t>
  </si>
  <si>
    <r>
      <rPr>
        <b/>
        <sz val="10"/>
        <color indexed="10"/>
        <rFont val="Arial"/>
        <family val="2"/>
      </rPr>
      <t xml:space="preserve">Nishi: </t>
    </r>
    <r>
      <rPr>
        <sz val="8"/>
        <rFont val="Arial"/>
        <family val="2"/>
      </rPr>
      <t>3" mixed color finale chain - 12 shots per chain - 12/3 packed</t>
    </r>
  </si>
  <si>
    <r>
      <rPr>
        <b/>
        <sz val="10"/>
        <color indexed="10"/>
        <rFont val="Arial"/>
        <family val="2"/>
      </rPr>
      <t xml:space="preserve">Nishi: </t>
    </r>
    <r>
      <rPr>
        <sz val="8"/>
        <rFont val="Arial"/>
        <family val="2"/>
      </rPr>
      <t>3" mixed color finale chain - 12 shots per chain - 12/3 packed - showcase shells and some with tails</t>
    </r>
  </si>
  <si>
    <r>
      <rPr>
        <b/>
        <sz val="10"/>
        <color indexed="30"/>
        <rFont val="Arial"/>
        <family val="2"/>
      </rPr>
      <t xml:space="preserve">Raccoon: </t>
    </r>
    <r>
      <rPr>
        <sz val="8"/>
        <rFont val="Arial"/>
        <family val="2"/>
      </rPr>
      <t>3" mixed color finale chain - 12 shot w/ 6 effects, each reapeated once</t>
    </r>
  </si>
  <si>
    <r>
      <rPr>
        <b/>
        <sz val="10"/>
        <color indexed="10"/>
        <rFont val="Arial"/>
        <family val="2"/>
      </rPr>
      <t>GUANDU</t>
    </r>
    <r>
      <rPr>
        <sz val="8"/>
        <rFont val="Arial"/>
        <family val="2"/>
      </rPr>
      <t xml:space="preserve"> factory asst. NO EMR'S, random packing # shells</t>
    </r>
  </si>
  <si>
    <r>
      <rPr>
        <b/>
        <sz val="10"/>
        <color indexed="10"/>
        <rFont val="Arial"/>
        <family val="2"/>
      </rPr>
      <t>GUANDU</t>
    </r>
    <r>
      <rPr>
        <sz val="8"/>
        <rFont val="Arial"/>
        <family val="2"/>
      </rPr>
      <t xml:space="preserve"> custom hand pick assorted  NO EMR'S</t>
    </r>
  </si>
  <si>
    <r>
      <rPr>
        <b/>
        <sz val="10"/>
        <rFont val="Arial"/>
        <family val="2"/>
      </rPr>
      <t>Lidu</t>
    </r>
    <r>
      <rPr>
        <sz val="10"/>
        <rFont val="Arial"/>
        <family val="2"/>
      </rPr>
      <t xml:space="preserve"> assorted european cylinder shells 
</t>
    </r>
    <r>
      <rPr>
        <sz val="8"/>
        <rFont val="Arial"/>
        <family val="2"/>
      </rPr>
      <t>case pack 12 boxes of 10 shells - 120/1</t>
    </r>
  </si>
  <si>
    <t>ITEM # GD3-CH</t>
  </si>
  <si>
    <t>3" FINALE CHAIN</t>
  </si>
  <si>
    <t>4" FINALE CHAIN</t>
  </si>
  <si>
    <t>ITEM # GD4-CH</t>
  </si>
  <si>
    <t>Guandu</t>
  </si>
  <si>
    <t>ITEM # JY3-0016</t>
  </si>
  <si>
    <t>Raccoon</t>
  </si>
  <si>
    <t>One chain with 12 shells: 6 effects, each effect repeated once.</t>
  </si>
  <si>
    <t>Position:</t>
  </si>
  <si>
    <t>Case pack: 6:1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</si>
  <si>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</si>
  <si>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</si>
  <si>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</si>
  <si>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</si>
  <si>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</si>
  <si>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</si>
  <si>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</si>
  <si>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</si>
  <si>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</si>
  <si>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</si>
  <si>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</si>
  <si>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</si>
  <si>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Silver Strobe Chrysanthemum to Red</t>
  </si>
  <si>
    <t>Blue &amp; White Chrysanthemum</t>
  </si>
  <si>
    <t>Green to Crackling Flowers</t>
  </si>
  <si>
    <t>Purple Wave Chrysanthemum</t>
  </si>
  <si>
    <t>Lemon Peony</t>
  </si>
  <si>
    <t>Brocade Wave Crackling Red Swimming Star</t>
  </si>
  <si>
    <t>Silver Strobe Chrysanthemum to Violet</t>
  </si>
  <si>
    <t>Ti Crackling Flower Red Strobe Coconut Tree</t>
  </si>
  <si>
    <t>Lime Crossette</t>
  </si>
  <si>
    <t>Brocade Crown to Blue</t>
  </si>
  <si>
    <t>Purple Saturn with Green Ring</t>
  </si>
  <si>
    <t>Pink and Lemon Peony</t>
  </si>
  <si>
    <t>Dominator</t>
  </si>
  <si>
    <t>ITEM # DP22EFC-4</t>
  </si>
  <si>
    <t>Gold Willow to Red</t>
  </si>
  <si>
    <t>Gold Willow to Blue</t>
  </si>
  <si>
    <t>Color Peony</t>
  </si>
  <si>
    <t>72/1  (9 effects)</t>
  </si>
  <si>
    <t>Gold Strobe Willow</t>
  </si>
  <si>
    <t>Red Strobe Willow</t>
  </si>
  <si>
    <t>Nishiki Kamuro</t>
  </si>
  <si>
    <t>Nishiki Kamuro with pink pistil</t>
  </si>
  <si>
    <t>Nishiki Kamuro with crackling pistil</t>
  </si>
  <si>
    <t>Nishiki Kamuro with green strobe pistil</t>
  </si>
  <si>
    <t>Nishiki Kamuro with red strobe pistil</t>
  </si>
  <si>
    <t>Nishiki Kamuro with silver strobe pistil</t>
  </si>
  <si>
    <t>JY3-0210-A</t>
  </si>
  <si>
    <t>JY3-0210-B</t>
  </si>
  <si>
    <t>Raccoon 3" Asst  0210-A</t>
  </si>
  <si>
    <t>Raccoon 3" Asst   0210-B</t>
  </si>
  <si>
    <t>Orange to Silver Strobe</t>
  </si>
  <si>
    <t>Red To Silver Strobe</t>
  </si>
  <si>
    <t>Half Cyan &amp; Half Pink Peony</t>
  </si>
  <si>
    <t>Half Lemon &amp; Half Red Peony</t>
  </si>
  <si>
    <t>Red Wave</t>
  </si>
  <si>
    <t>Crackling Crossette</t>
  </si>
  <si>
    <t>Aqua to Popping Flower</t>
  </si>
  <si>
    <t>Green to Purple Peony</t>
  </si>
  <si>
    <t>Green Wave</t>
  </si>
  <si>
    <t>JY4-0020-A</t>
  </si>
  <si>
    <t>JY4-0246-B</t>
  </si>
  <si>
    <t>JY5-0373-A</t>
  </si>
  <si>
    <t>JY5-0373-B</t>
  </si>
  <si>
    <t>JY6-0383-A</t>
  </si>
  <si>
    <t>JY6-0085-B</t>
  </si>
  <si>
    <t>Raccoon 4" Asst  0020-A</t>
  </si>
  <si>
    <t>Raccoon 4" Asst  0246-B</t>
  </si>
  <si>
    <t>36/1  (6 effects)</t>
  </si>
  <si>
    <t>Silver Strobe Chys to Cyan</t>
  </si>
  <si>
    <t>Red Coconut Tree</t>
  </si>
  <si>
    <t>Silver to Orange Crossette</t>
  </si>
  <si>
    <t>Glitter Silver Chrys to Purple</t>
  </si>
  <si>
    <t xml:space="preserve">Brocade Crown to Red </t>
  </si>
  <si>
    <t>Blue to Red Peony</t>
  </si>
  <si>
    <t>Cyan &amp; Pink Dahlia</t>
  </si>
  <si>
    <t>Ring Dark Red Peiony</t>
  </si>
  <si>
    <t>Ti Crackling Flower Coconut Tree</t>
  </si>
  <si>
    <t>Yellow Falling Leaves</t>
  </si>
  <si>
    <t>Magenta to Popping Flower</t>
  </si>
  <si>
    <t>Raccoon 5" Asst 0373-A</t>
  </si>
  <si>
    <t>24/1  (6 effects)</t>
  </si>
  <si>
    <t>Raccoon 5" Asst  0373-B</t>
  </si>
  <si>
    <t>Jellyfish</t>
  </si>
  <si>
    <t>Lemon Peony w/ Pink Pistil</t>
  </si>
  <si>
    <t>Cyan &amp; Orange Peony</t>
  </si>
  <si>
    <t>Silver Strobe Chrys to Magenta</t>
  </si>
  <si>
    <t>Red to Silver Strobe</t>
  </si>
  <si>
    <t>Happy Face (green eye, red mouth, yellow face)</t>
  </si>
  <si>
    <t xml:space="preserve">Brocade Crown  </t>
  </si>
  <si>
    <t>Cyan &amp; Pink &amp; Lemon Dahlia</t>
  </si>
  <si>
    <t>Half Cyan &amp; Half Pink Peony w/ Silver Crown Ring</t>
  </si>
  <si>
    <t>Colorful Falling Leaves</t>
  </si>
  <si>
    <t>Raccoon 6" Asst 0383-A</t>
  </si>
  <si>
    <t>9/1  (3 effects)</t>
  </si>
  <si>
    <t>Raccoon 6" Asst 0385-B</t>
  </si>
  <si>
    <t>Ti Willow Ti Crackling</t>
  </si>
  <si>
    <t>Cyan &amp; Magenta Chrys</t>
  </si>
  <si>
    <t xml:space="preserve">Green Shell of Shells </t>
  </si>
  <si>
    <t>Orange to Jumbo Dragon Chrys with Regular</t>
  </si>
  <si>
    <t>Glitter Silver Chrys to Violet</t>
  </si>
  <si>
    <t>Silver Strobe Willow</t>
  </si>
  <si>
    <t>Nishi 3" Give Up the Ghost Assortment</t>
  </si>
  <si>
    <t>36/1  12 effects</t>
  </si>
  <si>
    <t>Red Ghost</t>
  </si>
  <si>
    <t>White Ghost</t>
  </si>
  <si>
    <t>Blue Ghost</t>
  </si>
  <si>
    <t>Red White Ghost</t>
  </si>
  <si>
    <t>Green Purple Ghost</t>
  </si>
  <si>
    <t>Gold Blue Ghost</t>
  </si>
  <si>
    <t>Red Dark White</t>
  </si>
  <si>
    <t>Green Dark Red</t>
  </si>
  <si>
    <t>Red Dark Green</t>
  </si>
  <si>
    <t>Yellow Dark Green</t>
  </si>
  <si>
    <t>Green Dark Purple</t>
  </si>
  <si>
    <t>Gold Dark Silver</t>
  </si>
  <si>
    <t>Nishi 3" Red, White, and Blue Shell Assortment    36/1   12 effects</t>
  </si>
  <si>
    <t>Nishi 4" Red, White, and Blue Shell Assortment    36/1   9 effects</t>
  </si>
  <si>
    <t>Red White Chrys w/ Blue Pistil</t>
  </si>
  <si>
    <t>Red White Blue Variegated Peony</t>
  </si>
  <si>
    <t>Red Blue Dahlia w/ Silver Strobe</t>
  </si>
  <si>
    <t>Red Chrys to Blue w/ White Pistil</t>
  </si>
  <si>
    <t>White Wave to Red w/ Blue Pistil</t>
  </si>
  <si>
    <t>White Palm to Red w/ Blue Pistil</t>
  </si>
  <si>
    <t>Half Blue Half Red w/ White Pistil</t>
  </si>
  <si>
    <t>Blue Wave to Red w/ White Pistil</t>
  </si>
  <si>
    <t>Nishi 5" Red, White, and Blue Shell Assortment    18/1   6 effects</t>
  </si>
  <si>
    <t>Nishi 6" Red, White, and Blue Shell Assortment    18/1   6 effects</t>
  </si>
  <si>
    <t>Red Blue White Average Colored Peony</t>
  </si>
  <si>
    <t>White Chrys to Red w/ Blue Pistil</t>
  </si>
  <si>
    <t>Blue Palm to Red w/ White Pistil</t>
  </si>
  <si>
    <t>Red Blue Wave</t>
  </si>
  <si>
    <t>Red-Blue-White 3 Stages Colored Peony</t>
  </si>
  <si>
    <t>100S S Shape Golden Tail to White Strobe w/ Blue Mine</t>
  </si>
  <si>
    <t>132S H Shape Color Tail to Color Dahlia w/ Silver Strobe</t>
  </si>
  <si>
    <t>100S Fan Green Strobe Mine to Brocade Waterfall</t>
  </si>
  <si>
    <t>110 shots Fan shape cake: Silver whirl w/ green strobe mine &amp; blue tail to brocade to red &amp; blue</t>
  </si>
  <si>
    <t>PC173</t>
  </si>
  <si>
    <t>132sh</t>
  </si>
  <si>
    <t>PC199</t>
  </si>
  <si>
    <t>PC187</t>
  </si>
  <si>
    <t>PC208</t>
  </si>
  <si>
    <t>Green Mushroom</t>
  </si>
  <si>
    <t>brocade to red strobe ring with time rain pistil</t>
  </si>
  <si>
    <t>blue to purple to green to red ghost shell</t>
  </si>
  <si>
    <t>Crackle Pistil Rising Tails</t>
  </si>
  <si>
    <t>Staight up salutes with color tail (4 sec)</t>
  </si>
  <si>
    <t>3/16" dia.Connecting fuse-pink-100ft roll
Burn Rate: Same as Quickmatch</t>
  </si>
  <si>
    <t>green wave - no  EMR's</t>
  </si>
  <si>
    <t>green wave to red no EMR's</t>
  </si>
  <si>
    <t>purple peony - no EMR's</t>
  </si>
  <si>
    <t>SS200BC01</t>
  </si>
  <si>
    <t>SS200WA30</t>
  </si>
  <si>
    <t>SS200RI29</t>
  </si>
  <si>
    <t>SS150GH12</t>
  </si>
  <si>
    <t>magenta wave to white glitter with cracker pistil</t>
  </si>
  <si>
    <t>blue to red planet</t>
  </si>
  <si>
    <r>
      <rPr>
        <b/>
        <sz val="10"/>
        <color indexed="10"/>
        <rFont val="Arial"/>
        <family val="2"/>
      </rPr>
      <t xml:space="preserve">Nishi: </t>
    </r>
    <r>
      <rPr>
        <sz val="8"/>
        <rFont val="Arial"/>
        <family val="2"/>
      </rPr>
      <t xml:space="preserve">4" mixed color finale chain - 6 shots per chain - 6/3 packed </t>
    </r>
  </si>
  <si>
    <r>
      <rPr>
        <b/>
        <sz val="10"/>
        <color indexed="10"/>
        <rFont val="Arial"/>
        <family val="2"/>
      </rPr>
      <t xml:space="preserve">Nishi: </t>
    </r>
    <r>
      <rPr>
        <sz val="8"/>
        <rFont val="Arial"/>
        <family val="2"/>
      </rPr>
      <t>4" mixed color finale chain - 6 shots per chain - 6/3 packed - color changing effects</t>
    </r>
  </si>
  <si>
    <t>SS200OT19</t>
  </si>
  <si>
    <t>Dream Combo: green strobe w. red wave ring and blue to red crackling pistil.  Rising red, green blue samil flowers</t>
  </si>
  <si>
    <t>Guandu 3" Assortment  72/1  36 effects</t>
  </si>
  <si>
    <t>gold willow to red and yellow</t>
  </si>
  <si>
    <t>yellow blue peony</t>
  </si>
  <si>
    <t>purple yellow peony</t>
  </si>
  <si>
    <t>purple green peony</t>
  </si>
  <si>
    <t>brocade crown w blue</t>
  </si>
  <si>
    <t>yellow peony</t>
  </si>
  <si>
    <t>red peony w silver strobe pistil</t>
  </si>
  <si>
    <t>silver crown w red</t>
  </si>
  <si>
    <t>half red half blue peony</t>
  </si>
  <si>
    <t>gold coco w red</t>
  </si>
  <si>
    <t>gold coco to red</t>
  </si>
  <si>
    <t>half red half yellow peony</t>
  </si>
  <si>
    <t>brocade crown w crackle pistil</t>
  </si>
  <si>
    <t>gold coco w green strobe</t>
  </si>
  <si>
    <t>red coco</t>
  </si>
  <si>
    <t xml:space="preserve">gold willow to red </t>
  </si>
  <si>
    <t xml:space="preserve">red peony  </t>
  </si>
  <si>
    <t>green peony</t>
  </si>
  <si>
    <t>blue peony</t>
  </si>
  <si>
    <t>gold willow</t>
  </si>
  <si>
    <t>purple peony</t>
  </si>
  <si>
    <t>green wave</t>
  </si>
  <si>
    <t>yellow wave</t>
  </si>
  <si>
    <t>yellow wave w silver strobe</t>
  </si>
  <si>
    <t>yellow wave w green strobe</t>
  </si>
  <si>
    <t>brocade crown w red</t>
  </si>
  <si>
    <t>red yellow wave</t>
  </si>
  <si>
    <t>red wave w silver strobe</t>
  </si>
  <si>
    <t>red wave w green strobe</t>
  </si>
  <si>
    <t>red wave w crackle</t>
  </si>
  <si>
    <t>yellow wave w crackle</t>
  </si>
  <si>
    <t>gold willow to blue</t>
  </si>
  <si>
    <t>gold coco to red w/ crackle</t>
  </si>
  <si>
    <t>Guandu 4" Assortment  36/1  18 effects</t>
  </si>
  <si>
    <t>crackle coco</t>
  </si>
  <si>
    <t>sky blue peony</t>
  </si>
  <si>
    <t>red crackle</t>
  </si>
  <si>
    <t>blue to red</t>
  </si>
  <si>
    <t>gold chrys</t>
  </si>
  <si>
    <t>red chrys</t>
  </si>
  <si>
    <t>lemon peony</t>
  </si>
  <si>
    <t>silver wave to color</t>
  </si>
  <si>
    <t>red to silver</t>
  </si>
  <si>
    <t>red to chrys</t>
  </si>
  <si>
    <t>chrys to cherry</t>
  </si>
  <si>
    <t>blue crackle</t>
  </si>
  <si>
    <t>green chrys</t>
  </si>
  <si>
    <t>brocade crown to green</t>
  </si>
  <si>
    <t>3 Different Chains per Case</t>
  </si>
  <si>
    <t>4 boxes of each different sequence AAABBBCCCC</t>
  </si>
  <si>
    <t>A</t>
  </si>
  <si>
    <t>B</t>
  </si>
  <si>
    <t>C</t>
  </si>
  <si>
    <t>10 Shots per Chain</t>
  </si>
  <si>
    <t>Red Peony</t>
  </si>
  <si>
    <t>Green Peony</t>
  </si>
  <si>
    <t>Blue Peony</t>
  </si>
  <si>
    <t>2nd Chain</t>
  </si>
  <si>
    <t>Purple Peony</t>
  </si>
  <si>
    <t>Yellow Peony</t>
  </si>
  <si>
    <t>Orange Peony</t>
  </si>
  <si>
    <t>3rd Chain</t>
  </si>
  <si>
    <t>Gold Willow to Green</t>
  </si>
  <si>
    <t>2 boxes of each sequence AAABBBCCCC</t>
  </si>
  <si>
    <t>Red Coco</t>
  </si>
  <si>
    <t>6 Shots per Chain</t>
  </si>
  <si>
    <t>6 Chains per Case</t>
  </si>
  <si>
    <t>6 boxes of sequence AABBCC</t>
  </si>
  <si>
    <t>Crackle Wave to Green</t>
  </si>
  <si>
    <t>Gold Strobe</t>
  </si>
  <si>
    <t>Gold Coco to Red Strobe</t>
  </si>
  <si>
    <r>
      <rPr>
        <b/>
        <sz val="10"/>
        <color indexed="60"/>
        <rFont val="Arial"/>
        <family val="2"/>
      </rPr>
      <t xml:space="preserve">Guandu: </t>
    </r>
    <r>
      <rPr>
        <sz val="8"/>
        <rFont val="Arial"/>
        <family val="2"/>
      </rPr>
      <t>2.5" mixed color finale chain - 10 shells per chain, 12 / case.  3 different chains per case: AAABBBCCCC effects, 4 of each different chain. See finale chain tab below.</t>
    </r>
  </si>
  <si>
    <r>
      <rPr>
        <b/>
        <sz val="10"/>
        <color indexed="60"/>
        <rFont val="Arial"/>
        <family val="2"/>
      </rPr>
      <t xml:space="preserve">Guandu: </t>
    </r>
    <r>
      <rPr>
        <sz val="8"/>
        <rFont val="Arial"/>
        <family val="2"/>
      </rPr>
      <t>3" mixed color finale chain - 10 shells per chain, 6 chains per case.  3 different chains per case: AAABBBCCCC effects, 2 of each different chain.  See chain tab below.</t>
    </r>
  </si>
  <si>
    <r>
      <rPr>
        <b/>
        <sz val="10"/>
        <color indexed="60"/>
        <rFont val="Arial"/>
        <family val="2"/>
      </rPr>
      <t xml:space="preserve">Guandu: </t>
    </r>
    <r>
      <rPr>
        <sz val="8"/>
        <rFont val="Arial"/>
        <family val="2"/>
      </rPr>
      <t>4" mixed color finale chain - 6 shells per chain, 6 chains per case.  Assorted colors and effects in each chain: AABBCC, 6 of the same chain.  See finale chain tab below.</t>
    </r>
  </si>
  <si>
    <t>SS200OT48</t>
  </si>
  <si>
    <t>SA200TH06</t>
  </si>
  <si>
    <t>NS8912</t>
  </si>
  <si>
    <t>Red comet</t>
  </si>
  <si>
    <t>White comet</t>
  </si>
  <si>
    <t>Blue comet</t>
  </si>
  <si>
    <t>Orange comet</t>
  </si>
  <si>
    <t>Pink comet</t>
  </si>
  <si>
    <t>Silver tiger tail</t>
  </si>
  <si>
    <t>Gold glitter willow tail</t>
  </si>
  <si>
    <t>Color glitter willow tail</t>
  </si>
  <si>
    <t>Titanium crackling willow tail</t>
  </si>
  <si>
    <t>Gold glitter willow tail with blue mine</t>
  </si>
  <si>
    <t>Ti chrys tail with red glitter mine</t>
  </si>
  <si>
    <t>Red star with white glitter mine</t>
  </si>
  <si>
    <t>Red strobe willow tail with white strobe mine</t>
  </si>
  <si>
    <t>Green strobe willow tail with dragon eggs mine</t>
  </si>
  <si>
    <t>Ti chrys tail with white strobe mine</t>
  </si>
  <si>
    <t>Purple star with dragon eggs mine</t>
  </si>
  <si>
    <t xml:space="preserve"> Orange star with silver strobe mine</t>
  </si>
  <si>
    <t>Green star with brocade crown mine</t>
  </si>
  <si>
    <t>Red wave crossette with silver strobe mine</t>
  </si>
  <si>
    <t>Red wave crossette with blue mine</t>
  </si>
  <si>
    <t>Silver crossette with red strobe mine</t>
  </si>
  <si>
    <t>Green mine</t>
  </si>
  <si>
    <t>Blue mine</t>
  </si>
  <si>
    <t>Brocade crown mine</t>
  </si>
  <si>
    <t>Silver strobe mine</t>
  </si>
  <si>
    <t>Dragon eggs mine</t>
  </si>
  <si>
    <t>Green tail</t>
  </si>
  <si>
    <t>Yellow tail</t>
  </si>
  <si>
    <t>Silver tail</t>
  </si>
  <si>
    <t>Silver strobe willow tail</t>
  </si>
  <si>
    <t>Crackling willow tail</t>
  </si>
  <si>
    <t>Red strobe willow tail</t>
  </si>
  <si>
    <t>Red tip gold tail</t>
  </si>
  <si>
    <t>Orange star with white strobe mine</t>
  </si>
  <si>
    <t>Peach with gold Ti willow mine</t>
  </si>
  <si>
    <t>Orange star with dragon eggs mine</t>
  </si>
  <si>
    <t>Red tip crackling willow tail with blue mine</t>
  </si>
  <si>
    <t>Red tip white strobe tail with blue mine</t>
  </si>
  <si>
    <t>Purple star with green strobe mine</t>
  </si>
  <si>
    <t>Purple tip gold strobe tail with gold Ti willow mine</t>
  </si>
  <si>
    <t>Red tip gold tail with blue mine</t>
  </si>
  <si>
    <t>Purple tip green strobe tail with gold strobe mine</t>
  </si>
  <si>
    <t>Red tiger tail with white strobe mine</t>
  </si>
  <si>
    <t>Yellow tiger tail with green strobe mine</t>
  </si>
  <si>
    <t>Brocade crown tail with green strobe mine</t>
  </si>
  <si>
    <t>Time rain tail with time rain mine</t>
  </si>
  <si>
    <t>Blue light bead with white strobe mine</t>
  </si>
  <si>
    <t>Silver tiger tail with green strobe mine</t>
  </si>
  <si>
    <t>Green tiger tail with white strobe mine</t>
  </si>
  <si>
    <t>purple light bead W/green glitters</t>
  </si>
  <si>
    <t>purple tiger  tail w/ green glitters</t>
  </si>
  <si>
    <t>green glitter gold strobe willow blue</t>
  </si>
  <si>
    <t>Red tip silver strobing tail</t>
  </si>
  <si>
    <t>red dahlia W/ silver glitters</t>
  </si>
  <si>
    <t>brocade to blue</t>
  </si>
  <si>
    <t>red tiger tail w/ silver glitters</t>
  </si>
  <si>
    <t>Red strobe willow tail with green mine</t>
  </si>
  <si>
    <t>Green strobe willow tail with purple mine</t>
  </si>
  <si>
    <t>Red, green and blue mine(3 layers)</t>
  </si>
  <si>
    <t>Red tail with green mine</t>
  </si>
  <si>
    <t>Silver tail with red mine</t>
  </si>
  <si>
    <t>Purple tail with green mine</t>
  </si>
  <si>
    <t>Silver strobe and blood red mine(2 layers)</t>
  </si>
  <si>
    <t>Red strobe,green and purple mine(3 layers)</t>
  </si>
  <si>
    <t>Red,white and blue mine(3 layers)</t>
  </si>
  <si>
    <t>Gold Ti willow mine with white strobe</t>
  </si>
  <si>
    <t>Red,white &amp; blue</t>
  </si>
  <si>
    <t xml:space="preserve"> Red tiger tail with white strobe mine</t>
  </si>
  <si>
    <t>Brocade crown tail with red strobe mine</t>
  </si>
  <si>
    <t>Blue dahlia with white strobe mine</t>
  </si>
  <si>
    <t>Purple dahlia with white strobe mine</t>
  </si>
  <si>
    <t>Red light bead with brocade crown mine</t>
  </si>
  <si>
    <t>White strobe waterfall &amp; red dahlia</t>
  </si>
  <si>
    <t>Green strobe mine with red wave wandering stars</t>
  </si>
  <si>
    <t>Green strobe mine with gold flower wave to green strobe</t>
  </si>
  <si>
    <t>Brocade crown with blue mine</t>
  </si>
  <si>
    <t>Green strobe violet dahlia with silver spinner</t>
  </si>
  <si>
    <t>Red light bead with silver glittering willow mine</t>
  </si>
  <si>
    <t>Blue dahlia with brocade crown dahlia mine</t>
  </si>
  <si>
    <t>Time rain willow with blue</t>
  </si>
  <si>
    <t>Blue mine with gold coconut tiger tail</t>
  </si>
  <si>
    <t>White glittering mine with red tiger tail</t>
  </si>
  <si>
    <t>Gold spinning tail with blue and red strobe</t>
  </si>
  <si>
    <t>White strobe mine</t>
  </si>
  <si>
    <t>red,blue mine silver spinner w. red strobe &amp; blue star</t>
  </si>
  <si>
    <t>blue star mine &amp; neon glittering tail to special white brocade crown</t>
  </si>
  <si>
    <t>blue star mine and neon glittering tailto red,green falling leaves and blue star</t>
  </si>
  <si>
    <t>blue tail to silver nishiki willow, blue star &amp; red strobe</t>
  </si>
  <si>
    <t>blue tail to gold nishiki willow</t>
  </si>
  <si>
    <t>brocade crown tail to red, sea blue, orange hydrangea &amp; white strobe</t>
  </si>
  <si>
    <t>silver whistling to peach,sea blue, grass green &amp; white strobe</t>
  </si>
  <si>
    <t>blue tail to eject gold Ti willow &amp; blue star</t>
  </si>
  <si>
    <t>Red tail to thunder(instant)</t>
  </si>
  <si>
    <t>Red tail to brocade crown(instant)</t>
  </si>
  <si>
    <t>Straight whistling to thunder</t>
  </si>
  <si>
    <t>Straight whistling to thunder( Instant)</t>
  </si>
  <si>
    <t>Three tiers mines</t>
  </si>
  <si>
    <t>Red strobe, spider with blue</t>
  </si>
  <si>
    <t>Blue mine with white strobe &amp; color falling leaves</t>
  </si>
  <si>
    <t>Brocade crown mine to brocade crown chrys</t>
  </si>
  <si>
    <t>100 shots compound cake-Different Tail/Neon Color/Plum/Brocade/Nishiki willow/Chrys./Strobe/Hydrangea</t>
  </si>
  <si>
    <t>140 shots compound cake-Gold Willow/Nishiki/Chrys./Lace/Salute Finale</t>
  </si>
  <si>
    <t>156 shots compoud cake-Brocade crown/Neon Crossette/Neon color/Nishiki Willow/Salute finale</t>
  </si>
  <si>
    <t>180 shots compound cake-NEON CROSSETTE/NEON GHOST/CROCADE/NISHIKI/SIVLER CHRYS/SALUTE FINALE BO</t>
  </si>
  <si>
    <t>164 shots compound cake-GOLD WILLOW/SILVER, GOLD SCRAMBLER</t>
  </si>
  <si>
    <t>168 shots compound cake-NEON PEONY DISPLAY BOX</t>
  </si>
  <si>
    <t>168 shots compound cake -HYDRANGEA/BROCADE/NISHIKI/SALUTE-RAW EFFECT FINALE BOX</t>
  </si>
  <si>
    <t>RA141001</t>
  </si>
  <si>
    <t>RA141002</t>
  </si>
  <si>
    <t>RA141003</t>
  </si>
  <si>
    <t>RA141004</t>
  </si>
  <si>
    <t>RA141005</t>
  </si>
  <si>
    <t>RA141006</t>
  </si>
  <si>
    <t>RA141007</t>
  </si>
  <si>
    <t>RA141008</t>
  </si>
  <si>
    <t>RA141009</t>
  </si>
  <si>
    <t>RA141010</t>
  </si>
  <si>
    <t>RA141011</t>
  </si>
  <si>
    <t>RA141012</t>
  </si>
  <si>
    <t>RA141013</t>
  </si>
  <si>
    <t>RA141014</t>
  </si>
  <si>
    <t>RA141015</t>
  </si>
  <si>
    <t>RA141016</t>
  </si>
  <si>
    <t>RA141017</t>
  </si>
  <si>
    <t>RA141018</t>
  </si>
  <si>
    <t>RA141019</t>
  </si>
  <si>
    <t>RA141020</t>
  </si>
  <si>
    <t>RA141021</t>
  </si>
  <si>
    <t>RA141022</t>
  </si>
  <si>
    <t>RA141023</t>
  </si>
  <si>
    <t>RA141024</t>
  </si>
  <si>
    <t>RA141025</t>
  </si>
  <si>
    <t>RA141026</t>
  </si>
  <si>
    <t>RA141027</t>
  </si>
  <si>
    <t>RA141028</t>
  </si>
  <si>
    <t>RA141029</t>
  </si>
  <si>
    <t>RA141030</t>
  </si>
  <si>
    <t>RA141031</t>
  </si>
  <si>
    <t>RA141032</t>
  </si>
  <si>
    <t>RA141033</t>
  </si>
  <si>
    <t>RA141034</t>
  </si>
  <si>
    <t>RA141035</t>
  </si>
  <si>
    <t>RA141036</t>
  </si>
  <si>
    <t>RA141037</t>
  </si>
  <si>
    <t>RA141038</t>
  </si>
  <si>
    <t>RA141039</t>
  </si>
  <si>
    <t>RA141040</t>
  </si>
  <si>
    <t>RA141041</t>
  </si>
  <si>
    <t>RA141042</t>
  </si>
  <si>
    <t>RA141043</t>
  </si>
  <si>
    <t>RA141044</t>
  </si>
  <si>
    <t>RA141045</t>
  </si>
  <si>
    <t>RA141046</t>
  </si>
  <si>
    <t>RA141047</t>
  </si>
  <si>
    <t>RA141048</t>
  </si>
  <si>
    <t>RA141049</t>
  </si>
  <si>
    <t>RA141060</t>
  </si>
  <si>
    <t>RA141061</t>
  </si>
  <si>
    <t>RA141062</t>
  </si>
  <si>
    <t>RA141063</t>
  </si>
  <si>
    <t>RA141064</t>
  </si>
  <si>
    <t>RA141065</t>
  </si>
  <si>
    <t>RA141066</t>
  </si>
  <si>
    <t>RA141050</t>
  </si>
  <si>
    <t>RA141051</t>
  </si>
  <si>
    <t>RA141052</t>
  </si>
  <si>
    <t>RA141053</t>
  </si>
  <si>
    <t>RA141054</t>
  </si>
  <si>
    <t>RA141055</t>
  </si>
  <si>
    <t>RA141056</t>
  </si>
  <si>
    <t>RA141057</t>
  </si>
  <si>
    <t>RA141058</t>
  </si>
  <si>
    <t>RA141059</t>
  </si>
  <si>
    <t>RA142002</t>
  </si>
  <si>
    <t>RA142003</t>
  </si>
  <si>
    <t>RA142006</t>
  </si>
  <si>
    <t>RA142007</t>
  </si>
  <si>
    <t>RA142008</t>
  </si>
  <si>
    <t>RA142010</t>
  </si>
  <si>
    <t>RA142014</t>
  </si>
  <si>
    <t>RA142015</t>
  </si>
  <si>
    <t>RA142016</t>
  </si>
  <si>
    <t>RA142017</t>
  </si>
  <si>
    <t>RA142018</t>
  </si>
  <si>
    <t>RA142019</t>
  </si>
  <si>
    <t>RA142021</t>
  </si>
  <si>
    <t>RA142022</t>
  </si>
  <si>
    <t>RA142024</t>
  </si>
  <si>
    <t>RA142025</t>
  </si>
  <si>
    <t>RA142026</t>
  </si>
  <si>
    <t>RA142027</t>
  </si>
  <si>
    <t>RA143001</t>
  </si>
  <si>
    <t>RA143002</t>
  </si>
  <si>
    <t>RA143004</t>
  </si>
  <si>
    <t>RA143007</t>
  </si>
  <si>
    <t>RA143017</t>
  </si>
  <si>
    <t>RA143019</t>
  </si>
  <si>
    <t>RA143021</t>
  </si>
  <si>
    <t>RA143028</t>
  </si>
  <si>
    <t>RA143030</t>
  </si>
  <si>
    <t>RA143031</t>
  </si>
  <si>
    <t>RA143032</t>
  </si>
  <si>
    <t>RA143036</t>
  </si>
  <si>
    <t>RA143037</t>
  </si>
  <si>
    <t>RA143039</t>
  </si>
  <si>
    <t>RA143040</t>
  </si>
  <si>
    <t>RA143043</t>
  </si>
  <si>
    <t>RA143044</t>
  </si>
  <si>
    <t>RA100S25X4</t>
  </si>
  <si>
    <t>RA140S70X2</t>
  </si>
  <si>
    <t>RA156S7284</t>
  </si>
  <si>
    <t>RA180S45X4</t>
  </si>
  <si>
    <t>RA164S6240</t>
  </si>
  <si>
    <t>RA168S42X4A</t>
  </si>
  <si>
    <t>RA168S42X4B</t>
  </si>
  <si>
    <t>1.2"</t>
  </si>
  <si>
    <t>56sh</t>
  </si>
  <si>
    <t>52sh</t>
  </si>
  <si>
    <t>156sh</t>
  </si>
  <si>
    <t>180sh</t>
  </si>
  <si>
    <t>164sh</t>
  </si>
  <si>
    <t>quick whistle w/ red flower</t>
  </si>
  <si>
    <t>LDC217-100R</t>
  </si>
  <si>
    <t>LDC108-49</t>
  </si>
  <si>
    <t>LDC108-25</t>
  </si>
  <si>
    <t>CUSX-04</t>
  </si>
  <si>
    <t>LDA150</t>
  </si>
  <si>
    <t xml:space="preserve">2" Skies Over Baghdad                  linked (3-case kit)                             3rd Case: Instant Fan Shaped Salutes 
</t>
  </si>
  <si>
    <t xml:space="preserve">2" Sky's over Baghdad
linked (3-case kit)
"Z" - shaped intense happy star crackle 
and tit. salutes w/ tails
first and second case: med - fast
third case: instantaneous fan shape
</t>
  </si>
  <si>
    <t xml:space="preserve">JL-7#1Z
JL-7#2Z            </t>
  </si>
  <si>
    <t>JL-7#3Z</t>
  </si>
  <si>
    <t>Articles Pyrotechnic Orange Lance (40 per boxed unit)</t>
  </si>
  <si>
    <t>Articles Pyrotechnic Pink Lance (40 per boxed unit)</t>
  </si>
  <si>
    <t>Articles Pyrotechnic White Strobe Lance (40 / box)</t>
  </si>
  <si>
    <t>Articles Pyrotechnic Purple lance (40  per boxed unit)</t>
  </si>
  <si>
    <t>1.5"8S Silver Strobe Tail w/ Green Mine</t>
  </si>
  <si>
    <r>
      <t xml:space="preserve">SHADED AREAS ARE 
</t>
    </r>
    <r>
      <rPr>
        <b/>
        <i/>
        <u val="single"/>
        <sz val="10"/>
        <rFont val="Arial"/>
        <family val="2"/>
      </rPr>
      <t>NEW FOR 2024</t>
    </r>
    <r>
      <rPr>
        <b/>
        <sz val="10"/>
        <rFont val="Arial"/>
        <family val="2"/>
      </rPr>
      <t xml:space="preserve">
&lt;----- </t>
    </r>
    <r>
      <rPr>
        <b/>
        <u val="single"/>
        <sz val="10"/>
        <rFont val="Arial"/>
        <family val="2"/>
      </rPr>
      <t>SPB</t>
    </r>
    <r>
      <rPr>
        <b/>
        <sz val="10"/>
        <rFont val="Arial"/>
        <family val="2"/>
      </rPr>
      <t xml:space="preserve"> =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 xml:space="preserve">hells </t>
    </r>
    <r>
      <rPr>
        <b/>
        <u val="single"/>
        <sz val="10"/>
        <rFont val="Arial"/>
        <family val="2"/>
      </rPr>
      <t>P</t>
    </r>
    <r>
      <rPr>
        <b/>
        <sz val="10"/>
        <rFont val="Arial"/>
        <family val="2"/>
      </rPr>
      <t xml:space="preserve">er </t>
    </r>
    <r>
      <rPr>
        <b/>
        <u val="single"/>
        <sz val="10"/>
        <rFont val="Arial"/>
        <family val="2"/>
      </rPr>
      <t>B</t>
    </r>
    <r>
      <rPr>
        <b/>
        <sz val="10"/>
        <rFont val="Arial"/>
        <family val="2"/>
      </rPr>
      <t>ox</t>
    </r>
    <r>
      <rPr>
        <sz val="10"/>
        <rFont val="Arial"/>
        <family val="2"/>
      </rPr>
      <t xml:space="preserve">
DESCRIPTION</t>
    </r>
  </si>
  <si>
    <t>Blue to Red Crackling Ghost Lamp w/ Brocade Tail</t>
  </si>
  <si>
    <t>SS125OT07-8</t>
  </si>
  <si>
    <t>Fan Shape- 100sh red strobe salute mine to silver tail to silver crown and magic ball</t>
  </si>
  <si>
    <t>PC153</t>
  </si>
  <si>
    <t>125s Different Shapes: Strobe mines, Brocade Crown w/ red strobe pistil, red/green palm tree w/ crackle pistil</t>
  </si>
  <si>
    <t>PC200</t>
  </si>
  <si>
    <t>125sh</t>
  </si>
  <si>
    <t>400 Shot  Screaming to Salute (I shape)</t>
  </si>
  <si>
    <t>PC170</t>
  </si>
  <si>
    <t>400sh</t>
  </si>
  <si>
    <t>3"  4 color strobe, red to brocade</t>
  </si>
  <si>
    <t>PC107</t>
  </si>
  <si>
    <t>2"  25 Shot Brocade Crown</t>
  </si>
  <si>
    <t>PC98</t>
  </si>
  <si>
    <t>2" Peony for Spring (red, green, blue, yellow)</t>
  </si>
  <si>
    <t>PC99</t>
  </si>
  <si>
    <t>crackling tail to crackling crossette (gold and silver)</t>
  </si>
  <si>
    <t>CI3010018</t>
  </si>
  <si>
    <r>
      <t xml:space="preserve">water cake effect: </t>
    </r>
    <r>
      <rPr>
        <b/>
        <i/>
        <sz val="10"/>
        <rFont val="Arial"/>
        <family val="2"/>
      </rPr>
      <t>shots fired over water with effect on water surface</t>
    </r>
    <r>
      <rPr>
        <sz val="10"/>
        <rFont val="Arial"/>
        <family val="2"/>
      </rPr>
      <t xml:space="preserve">
blue mines carpet on water</t>
    </r>
  </si>
  <si>
    <r>
      <t xml:space="preserve">water cake effect: </t>
    </r>
    <r>
      <rPr>
        <b/>
        <i/>
        <sz val="10"/>
        <rFont val="Arial"/>
        <family val="2"/>
      </rPr>
      <t>shots fired over water with effect on water surface</t>
    </r>
    <r>
      <rPr>
        <sz val="10"/>
        <rFont val="Arial"/>
        <family val="2"/>
      </rPr>
      <t xml:space="preserve">
happy stars carpet on water</t>
    </r>
  </si>
  <si>
    <t>LDA691</t>
  </si>
  <si>
    <t>LDA282</t>
  </si>
  <si>
    <t>LDA511</t>
  </si>
  <si>
    <t>LDA513</t>
  </si>
  <si>
    <t>LDA218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</si>
</sst>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;@"/>
    <numFmt numFmtId="166" formatCode="mm/dd/yy;@"/>
    <numFmt numFmtId="167" formatCode="mmmm\ d\,\ yyyy"/>
    <numFmt numFmtId="168" formatCode="0.000"/>
    <numFmt numFmtId="169" formatCode="[$-F800]dddd\,\ mmmm\ dd\,\ yyyy"/>
    <numFmt numFmtId="170" formatCode="0.0"/>
    <numFmt numFmtId="171" formatCode="mm/dd/yy"/>
    <numFmt numFmtId="172" formatCode="[$-409]mmmm\ d\,\ yyyy;@"/>
    <numFmt numFmtId="173" formatCode="000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9">
    <font>
      <sz val="10"/>
      <name val="Arial"/>
      <family val="0"/>
    </font>
    <font>
      <b/>
      <sz val="20"/>
      <color indexed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宋体"/>
      <family val="0"/>
    </font>
    <font>
      <b/>
      <sz val="2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宋体"/>
      <family val="0"/>
    </font>
    <font>
      <b/>
      <sz val="14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23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0"/>
      <color indexed="12"/>
      <name val="Arial"/>
      <family val="2"/>
    </font>
    <font>
      <sz val="24"/>
      <name val="BrushScript BT"/>
      <family val="4"/>
    </font>
    <font>
      <sz val="10"/>
      <color indexed="10"/>
      <name val="Arial"/>
      <family val="2"/>
    </font>
    <font>
      <b/>
      <sz val="10"/>
      <name val="Arial Rounded MT Bold"/>
      <family val="2"/>
    </font>
    <font>
      <b/>
      <sz val="9.5"/>
      <name val="Arial"/>
      <family val="2"/>
    </font>
    <font>
      <sz val="10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indexed="10"/>
      <name val="Arial Rounded MT Bold"/>
      <family val="2"/>
    </font>
    <font>
      <b/>
      <sz val="10"/>
      <color indexed="8"/>
      <name val="Arial"/>
      <family val="2"/>
    </font>
    <font>
      <b/>
      <sz val="9"/>
      <color indexed="12"/>
      <name val="Arial Rounded MT Bold"/>
      <family val="2"/>
    </font>
    <font>
      <b/>
      <sz val="10"/>
      <color indexed="12"/>
      <name val="Arial Rounded MT Bold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Arial Rounded MT Bold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u val="singleAccounting"/>
      <sz val="8"/>
      <color indexed="8"/>
      <name val="Arial Rounded MT Bold"/>
      <family val="2"/>
    </font>
    <font>
      <b/>
      <sz val="8"/>
      <color indexed="8"/>
      <name val="Arial Rounded MT Bold"/>
      <family val="2"/>
    </font>
    <font>
      <b/>
      <u val="single"/>
      <sz val="8"/>
      <name val="Arial Rounded MT Bold"/>
      <family val="2"/>
    </font>
    <font>
      <b/>
      <sz val="10"/>
      <color indexed="17"/>
      <name val="Arial"/>
      <family val="2"/>
    </font>
    <font>
      <sz val="16"/>
      <name val="Wingdings 3"/>
      <family val="1"/>
    </font>
    <font>
      <b/>
      <sz val="6"/>
      <name val="Georgia"/>
      <family val="1"/>
    </font>
    <font>
      <b/>
      <sz val="10"/>
      <name val="Georgia"/>
      <family val="1"/>
    </font>
    <font>
      <b/>
      <u val="single"/>
      <sz val="10"/>
      <name val="Georgia"/>
      <family val="1"/>
    </font>
    <font>
      <sz val="6"/>
      <name val="Arial Rounded MT Bold"/>
      <family val="2"/>
    </font>
    <font>
      <sz val="8"/>
      <name val="Georgia"/>
      <family val="1"/>
    </font>
    <font>
      <b/>
      <u val="single"/>
      <sz val="8"/>
      <name val="Georgia"/>
      <family val="1"/>
    </font>
    <font>
      <b/>
      <sz val="8"/>
      <name val="Georgia"/>
      <family val="1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48"/>
      <name val="Arial"/>
      <family val="2"/>
    </font>
    <font>
      <u val="single"/>
      <sz val="10"/>
      <name val="Arial"/>
      <family val="2"/>
    </font>
    <font>
      <sz val="7"/>
      <name val="Georgia"/>
      <family val="1"/>
    </font>
    <font>
      <b/>
      <sz val="12"/>
      <color indexed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sz val="10"/>
      <color indexed="12"/>
      <name val="Arial Rounded MT Bold"/>
      <family val="2"/>
    </font>
    <font>
      <sz val="10"/>
      <color indexed="10"/>
      <name val="Arial Rounded MT Bold"/>
      <family val="2"/>
    </font>
    <font>
      <b/>
      <sz val="12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10"/>
      <color indexed="40"/>
      <name val="Arial"/>
      <family val="2"/>
    </font>
    <font>
      <b/>
      <sz val="8"/>
      <color indexed="17"/>
      <name val="Arial"/>
      <family val="2"/>
    </font>
    <font>
      <b/>
      <sz val="10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8"/>
      <name val="Arial"/>
      <family val="2"/>
    </font>
    <font>
      <sz val="10"/>
      <color indexed="48"/>
      <name val="Arial"/>
      <family val="2"/>
    </font>
    <font>
      <b/>
      <sz val="9"/>
      <color indexed="12"/>
      <name val="Arial"/>
      <family val="2"/>
    </font>
    <font>
      <b/>
      <i/>
      <sz val="10"/>
      <color indexed="10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36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theme="1" tint="0.04998999834060669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ck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n">
        <color indexed="23"/>
      </bottom>
    </border>
    <border>
      <left>
        <color indexed="63"/>
      </left>
      <right style="thick"/>
      <top style="thick"/>
      <bottom style="thin">
        <color indexed="23"/>
      </bottom>
    </border>
    <border>
      <left style="thick"/>
      <right>
        <color indexed="63"/>
      </right>
      <top style="thin">
        <color indexed="23"/>
      </top>
      <bottom style="thin">
        <color indexed="23"/>
      </bottom>
    </border>
    <border>
      <left style="thick"/>
      <right>
        <color indexed="63"/>
      </right>
      <top style="thin">
        <color indexed="23"/>
      </top>
      <bottom style="thick"/>
    </border>
    <border>
      <left>
        <color indexed="63"/>
      </left>
      <right>
        <color indexed="63"/>
      </right>
      <top style="thin">
        <color indexed="23"/>
      </top>
      <bottom style="thick"/>
    </border>
    <border>
      <left>
        <color indexed="63"/>
      </left>
      <right style="thick"/>
      <top style="thin">
        <color indexed="23"/>
      </top>
      <bottom style="thick"/>
    </border>
    <border>
      <left style="thick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ck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 diagonalUp="1" diagonalDown="1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 style="thin">
        <color indexed="23"/>
      </diagonal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 diagonalUp="1" diagonalDown="1"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 style="thin">
        <color indexed="55"/>
      </diagonal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indexed="23"/>
      </left>
      <right style="medium">
        <color indexed="8"/>
      </right>
      <top style="medium">
        <color indexed="8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22"/>
      </top>
      <bottom/>
    </border>
    <border>
      <left style="medium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/>
      <top style="thin">
        <color indexed="55"/>
      </top>
      <bottom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0" applyNumberFormat="0" applyBorder="0" applyAlignment="0" applyProtection="0"/>
    <xf numFmtId="0" fontId="108" fillId="27" borderId="1" applyNumberFormat="0" applyAlignment="0" applyProtection="0"/>
    <xf numFmtId="0" fontId="10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6" fillId="30" borderId="1" applyNumberFormat="0" applyAlignment="0" applyProtection="0"/>
    <xf numFmtId="0" fontId="117" fillId="0" borderId="6" applyNumberFormat="0" applyFill="0" applyAlignment="0" applyProtection="0"/>
    <xf numFmtId="0" fontId="118" fillId="31" borderId="0" applyNumberFormat="0" applyBorder="0" applyAlignment="0" applyProtection="0"/>
    <xf numFmtId="165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119" fillId="27" borderId="8" applyNumberFormat="0" applyAlignment="0" applyProtection="0"/>
    <xf numFmtId="9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  <xf numFmtId="165" fontId="10" fillId="0" borderId="0">
      <alignment/>
      <protection/>
    </xf>
    <xf numFmtId="0" fontId="0" fillId="0" borderId="0">
      <alignment/>
      <protection/>
    </xf>
  </cellStyleXfs>
  <cellXfs count="7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17" xfId="0" applyFont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65" fontId="8" fillId="0" borderId="10" xfId="67" applyFont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165" fontId="8" fillId="0" borderId="11" xfId="67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9" fillId="0" borderId="31" xfId="0" applyFont="1" applyBorder="1" applyAlignment="1">
      <alignment/>
    </xf>
    <xf numFmtId="165" fontId="8" fillId="0" borderId="31" xfId="67" applyFont="1" applyBorder="1">
      <alignment/>
      <protection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4" fillId="0" borderId="2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1" xfId="0" applyFont="1" applyFill="1" applyBorder="1" applyAlignment="1">
      <alignment/>
    </xf>
    <xf numFmtId="0" fontId="8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0" fillId="0" borderId="34" xfId="0" applyBorder="1" applyAlignment="1">
      <alignment/>
    </xf>
    <xf numFmtId="164" fontId="2" fillId="0" borderId="35" xfId="0" applyNumberFormat="1" applyFont="1" applyFill="1" applyBorder="1" applyAlignment="1">
      <alignment/>
    </xf>
    <xf numFmtId="165" fontId="4" fillId="0" borderId="11" xfId="67" applyFont="1" applyBorder="1" applyAlignment="1">
      <alignment/>
      <protection/>
    </xf>
    <xf numFmtId="165" fontId="8" fillId="0" borderId="11" xfId="67" applyFont="1" applyBorder="1" applyAlignment="1">
      <alignment/>
      <protection/>
    </xf>
    <xf numFmtId="165" fontId="4" fillId="0" borderId="31" xfId="67" applyFont="1" applyFill="1" applyBorder="1" applyAlignment="1">
      <alignment horizontal="left"/>
      <protection/>
    </xf>
    <xf numFmtId="165" fontId="8" fillId="0" borderId="31" xfId="67" applyFont="1" applyFill="1" applyBorder="1" applyAlignment="1">
      <alignment horizontal="left"/>
      <protection/>
    </xf>
    <xf numFmtId="0" fontId="8" fillId="0" borderId="1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31" xfId="0" applyFont="1" applyBorder="1" applyAlignment="1">
      <alignment/>
    </xf>
    <xf numFmtId="165" fontId="8" fillId="0" borderId="11" xfId="67" applyFont="1" applyFill="1" applyBorder="1" applyAlignment="1">
      <alignment/>
      <protection/>
    </xf>
    <xf numFmtId="165" fontId="4" fillId="0" borderId="11" xfId="67" applyFont="1" applyFill="1" applyBorder="1" applyAlignment="1">
      <alignment/>
      <protection/>
    </xf>
    <xf numFmtId="165" fontId="4" fillId="0" borderId="31" xfId="67" applyFont="1" applyFill="1" applyBorder="1" applyAlignment="1">
      <alignment/>
      <protection/>
    </xf>
    <xf numFmtId="165" fontId="8" fillId="0" borderId="31" xfId="67" applyFont="1" applyFill="1" applyBorder="1" applyAlignment="1">
      <alignment/>
      <protection/>
    </xf>
    <xf numFmtId="165" fontId="4" fillId="0" borderId="31" xfId="67" applyFont="1" applyBorder="1" applyAlignment="1">
      <alignment/>
      <protection/>
    </xf>
    <xf numFmtId="165" fontId="8" fillId="0" borderId="31" xfId="67" applyFont="1" applyBorder="1" applyAlignment="1">
      <alignment/>
      <protection/>
    </xf>
    <xf numFmtId="0" fontId="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65" fontId="0" fillId="0" borderId="11" xfId="67" applyFont="1" applyFill="1" applyBorder="1" applyAlignment="1">
      <alignment/>
      <protection/>
    </xf>
    <xf numFmtId="165" fontId="0" fillId="0" borderId="31" xfId="67" applyFont="1" applyFill="1" applyBorder="1" applyAlignment="1">
      <alignment/>
      <protection/>
    </xf>
    <xf numFmtId="165" fontId="0" fillId="0" borderId="11" xfId="67" applyFont="1" applyBorder="1" applyAlignment="1">
      <alignment/>
      <protection/>
    </xf>
    <xf numFmtId="165" fontId="0" fillId="0" borderId="31" xfId="67" applyFont="1" applyFill="1" applyBorder="1" applyAlignment="1">
      <alignment horizontal="left"/>
      <protection/>
    </xf>
    <xf numFmtId="165" fontId="0" fillId="0" borderId="31" xfId="67" applyFont="1" applyBorder="1" applyAlignment="1">
      <alignment/>
      <protection/>
    </xf>
    <xf numFmtId="0" fontId="8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2" fillId="0" borderId="45" xfId="57" applyNumberFormat="1" applyFont="1" applyFill="1" applyBorder="1" applyAlignment="1">
      <alignment horizontal="center" wrapText="1"/>
      <protection/>
    </xf>
    <xf numFmtId="0" fontId="2" fillId="0" borderId="44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1" xfId="0" applyFont="1" applyBorder="1" applyAlignment="1">
      <alignment/>
    </xf>
    <xf numFmtId="0" fontId="14" fillId="0" borderId="45" xfId="57" applyNumberFormat="1" applyFont="1" applyFill="1" applyBorder="1" applyAlignment="1">
      <alignment/>
      <protection/>
    </xf>
    <xf numFmtId="0" fontId="12" fillId="0" borderId="45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center"/>
    </xf>
    <xf numFmtId="0" fontId="2" fillId="0" borderId="25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4" xfId="0" applyBorder="1" applyAlignment="1">
      <alignment/>
    </xf>
    <xf numFmtId="0" fontId="0" fillId="0" borderId="4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4" xfId="0" applyFont="1" applyBorder="1" applyAlignment="1">
      <alignment/>
    </xf>
    <xf numFmtId="0" fontId="0" fillId="0" borderId="44" xfId="0" applyFont="1" applyFill="1" applyBorder="1" applyAlignment="1">
      <alignment horizontal="left"/>
    </xf>
    <xf numFmtId="0" fontId="0" fillId="0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44" xfId="0" applyFont="1" applyFill="1" applyBorder="1" applyAlignment="1" applyProtection="1">
      <alignment horizontal="center" vertical="center" wrapText="1"/>
      <protection hidden="1" locked="0"/>
    </xf>
    <xf numFmtId="0" fontId="2" fillId="0" borderId="48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5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45" xfId="0" applyFont="1" applyBorder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44" fontId="28" fillId="0" borderId="0" xfId="44" applyFont="1" applyAlignment="1">
      <alignment horizontal="center"/>
    </xf>
    <xf numFmtId="0" fontId="22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33" borderId="58" xfId="0" applyFont="1" applyFill="1" applyBorder="1" applyAlignment="1">
      <alignment horizontal="left"/>
    </xf>
    <xf numFmtId="0" fontId="25" fillId="33" borderId="44" xfId="0" applyFont="1" applyFill="1" applyBorder="1" applyAlignment="1">
      <alignment/>
    </xf>
    <xf numFmtId="0" fontId="25" fillId="33" borderId="59" xfId="0" applyFont="1" applyFill="1" applyBorder="1" applyAlignment="1">
      <alignment/>
    </xf>
    <xf numFmtId="0" fontId="26" fillId="0" borderId="0" xfId="0" applyFont="1" applyAlignment="1">
      <alignment horizontal="right"/>
    </xf>
    <xf numFmtId="44" fontId="31" fillId="0" borderId="0" xfId="44" applyFont="1" applyAlignment="1">
      <alignment horizontal="right"/>
    </xf>
    <xf numFmtId="0" fontId="16" fillId="0" borderId="41" xfId="0" applyFont="1" applyBorder="1" applyAlignment="1">
      <alignment/>
    </xf>
    <xf numFmtId="44" fontId="32" fillId="0" borderId="0" xfId="44" applyFont="1" applyAlignment="1">
      <alignment horizontal="right"/>
    </xf>
    <xf numFmtId="167" fontId="2" fillId="0" borderId="0" xfId="0" applyNumberFormat="1" applyFont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44" fontId="24" fillId="0" borderId="0" xfId="0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39" fontId="36" fillId="0" borderId="41" xfId="44" applyNumberFormat="1" applyFont="1" applyBorder="1" applyAlignment="1">
      <alignment horizontal="left"/>
    </xf>
    <xf numFmtId="44" fontId="22" fillId="0" borderId="0" xfId="44" applyFont="1" applyAlignment="1">
      <alignment horizontal="right"/>
    </xf>
    <xf numFmtId="39" fontId="36" fillId="34" borderId="44" xfId="44" applyNumberFormat="1" applyFont="1" applyFill="1" applyBorder="1" applyAlignment="1">
      <alignment horizontal="left"/>
    </xf>
    <xf numFmtId="44" fontId="37" fillId="0" borderId="0" xfId="44" applyFont="1" applyAlignment="1">
      <alignment horizontal="right"/>
    </xf>
    <xf numFmtId="0" fontId="37" fillId="0" borderId="0" xfId="0" applyFont="1" applyBorder="1" applyAlignment="1">
      <alignment horizontal="left"/>
    </xf>
    <xf numFmtId="168" fontId="37" fillId="0" borderId="44" xfId="0" applyNumberFormat="1" applyFont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39" fontId="36" fillId="0" borderId="44" xfId="44" applyNumberFormat="1" applyFont="1" applyBorder="1" applyAlignment="1">
      <alignment horizontal="left"/>
    </xf>
    <xf numFmtId="168" fontId="37" fillId="34" borderId="44" xfId="0" applyNumberFormat="1" applyFont="1" applyFill="1" applyBorder="1" applyAlignment="1">
      <alignment horizontal="left"/>
    </xf>
    <xf numFmtId="164" fontId="16" fillId="0" borderId="0" xfId="0" applyNumberFormat="1" applyFont="1" applyFill="1" applyAlignment="1">
      <alignment horizontal="left"/>
    </xf>
    <xf numFmtId="2" fontId="42" fillId="0" borderId="0" xfId="0" applyNumberFormat="1" applyFont="1" applyAlignment="1">
      <alignment horizontal="center"/>
    </xf>
    <xf numFmtId="164" fontId="43" fillId="0" borderId="41" xfId="0" applyNumberFormat="1" applyFont="1" applyFill="1" applyBorder="1" applyAlignment="1">
      <alignment horizontal="left"/>
    </xf>
    <xf numFmtId="0" fontId="0" fillId="0" borderId="41" xfId="0" applyBorder="1" applyAlignment="1">
      <alignment/>
    </xf>
    <xf numFmtId="0" fontId="44" fillId="0" borderId="0" xfId="0" applyFont="1" applyAlignment="1">
      <alignment horizontal="center" wrapText="1"/>
    </xf>
    <xf numFmtId="0" fontId="45" fillId="35" borderId="6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45" fillId="35" borderId="6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57" xfId="0" applyFont="1" applyBorder="1" applyAlignment="1">
      <alignment wrapText="1"/>
    </xf>
    <xf numFmtId="0" fontId="4" fillId="0" borderId="62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left"/>
    </xf>
    <xf numFmtId="0" fontId="49" fillId="0" borderId="62" xfId="0" applyFont="1" applyFill="1" applyBorder="1" applyAlignment="1">
      <alignment horizontal="center"/>
    </xf>
    <xf numFmtId="170" fontId="8" fillId="0" borderId="62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left"/>
    </xf>
    <xf numFmtId="0" fontId="49" fillId="0" borderId="63" xfId="0" applyFont="1" applyFill="1" applyBorder="1" applyAlignment="1">
      <alignment horizontal="center"/>
    </xf>
    <xf numFmtId="170" fontId="8" fillId="0" borderId="63" xfId="0" applyNumberFormat="1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wrapText="1"/>
    </xf>
    <xf numFmtId="0" fontId="8" fillId="0" borderId="63" xfId="0" applyFont="1" applyFill="1" applyBorder="1" applyAlignment="1">
      <alignment horizontal="center"/>
    </xf>
    <xf numFmtId="1" fontId="8" fillId="0" borderId="63" xfId="0" applyNumberFormat="1" applyFont="1" applyFill="1" applyBorder="1" applyAlignment="1">
      <alignment horizontal="center"/>
    </xf>
    <xf numFmtId="170" fontId="4" fillId="0" borderId="63" xfId="0" applyNumberFormat="1" applyFont="1" applyFill="1" applyBorder="1" applyAlignment="1">
      <alignment horizontal="center"/>
    </xf>
    <xf numFmtId="0" fontId="57" fillId="0" borderId="63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left" wrapText="1"/>
    </xf>
    <xf numFmtId="0" fontId="59" fillId="0" borderId="63" xfId="0" applyFont="1" applyFill="1" applyBorder="1" applyAlignment="1">
      <alignment horizontal="left"/>
    </xf>
    <xf numFmtId="1" fontId="4" fillId="0" borderId="63" xfId="0" applyNumberFormat="1" applyFont="1" applyFill="1" applyBorder="1" applyAlignment="1">
      <alignment horizontal="center"/>
    </xf>
    <xf numFmtId="0" fontId="49" fillId="0" borderId="63" xfId="0" applyFont="1" applyFill="1" applyBorder="1" applyAlignment="1">
      <alignment horizontal="center" wrapText="1"/>
    </xf>
    <xf numFmtId="0" fontId="61" fillId="34" borderId="63" xfId="0" applyFont="1" applyFill="1" applyBorder="1" applyAlignment="1">
      <alignment horizontal="center" wrapText="1"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44" fontId="2" fillId="0" borderId="65" xfId="44" applyFont="1" applyBorder="1" applyAlignment="1">
      <alignment/>
    </xf>
    <xf numFmtId="49" fontId="0" fillId="0" borderId="65" xfId="0" applyNumberFormat="1" applyBorder="1" applyAlignment="1">
      <alignment/>
    </xf>
    <xf numFmtId="164" fontId="5" fillId="0" borderId="66" xfId="0" applyNumberFormat="1" applyFont="1" applyFill="1" applyBorder="1" applyAlignment="1">
      <alignment/>
    </xf>
    <xf numFmtId="0" fontId="24" fillId="0" borderId="65" xfId="0" applyFont="1" applyFill="1" applyBorder="1" applyAlignment="1">
      <alignment/>
    </xf>
    <xf numFmtId="0" fontId="0" fillId="0" borderId="65" xfId="0" applyBorder="1" applyAlignment="1">
      <alignment/>
    </xf>
    <xf numFmtId="44" fontId="2" fillId="0" borderId="0" xfId="44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4" fontId="2" fillId="0" borderId="0" xfId="44" applyFont="1" applyBorder="1" applyAlignment="1">
      <alignment horizontal="right"/>
    </xf>
    <xf numFmtId="164" fontId="6" fillId="0" borderId="25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4" fillId="0" borderId="41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 horizontal="center"/>
    </xf>
    <xf numFmtId="0" fontId="6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34" borderId="25" xfId="0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25" xfId="0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35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3" fillId="0" borderId="41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164" fontId="64" fillId="0" borderId="41" xfId="0" applyNumberFormat="1" applyFont="1" applyBorder="1" applyAlignment="1">
      <alignment horizontal="right"/>
    </xf>
    <xf numFmtId="0" fontId="63" fillId="0" borderId="57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172" fontId="16" fillId="0" borderId="41" xfId="0" applyNumberFormat="1" applyFont="1" applyFill="1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7" fontId="0" fillId="0" borderId="65" xfId="0" applyNumberFormat="1" applyFont="1" applyFill="1" applyBorder="1" applyAlignment="1">
      <alignment/>
    </xf>
    <xf numFmtId="44" fontId="0" fillId="0" borderId="65" xfId="0" applyNumberFormat="1" applyFont="1" applyFill="1" applyBorder="1" applyAlignment="1">
      <alignment/>
    </xf>
    <xf numFmtId="0" fontId="37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6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8" fillId="0" borderId="67" xfId="0" applyFont="1" applyFill="1" applyBorder="1" applyAlignment="1">
      <alignment horizontal="center"/>
    </xf>
    <xf numFmtId="0" fontId="39" fillId="0" borderId="63" xfId="0" applyFont="1" applyFill="1" applyBorder="1" applyAlignment="1">
      <alignment horizontal="center"/>
    </xf>
    <xf numFmtId="0" fontId="66" fillId="0" borderId="63" xfId="0" applyFont="1" applyFill="1" applyBorder="1" applyAlignment="1">
      <alignment horizontal="center"/>
    </xf>
    <xf numFmtId="0" fontId="67" fillId="0" borderId="63" xfId="0" applyFont="1" applyFill="1" applyBorder="1" applyAlignment="1">
      <alignment horizontal="center"/>
    </xf>
    <xf numFmtId="0" fontId="68" fillId="0" borderId="63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70" fillId="0" borderId="63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8" xfId="0" applyFont="1" applyBorder="1" applyAlignment="1">
      <alignment/>
    </xf>
    <xf numFmtId="172" fontId="16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71" fillId="0" borderId="0" xfId="0" applyNumberFormat="1" applyFont="1" applyFill="1" applyBorder="1" applyAlignment="1">
      <alignment/>
    </xf>
    <xf numFmtId="0" fontId="0" fillId="0" borderId="61" xfId="0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53" fillId="0" borderId="63" xfId="0" applyFont="1" applyFill="1" applyBorder="1" applyAlignment="1">
      <alignment horizontal="center"/>
    </xf>
    <xf numFmtId="0" fontId="53" fillId="0" borderId="68" xfId="0" applyFont="1" applyFill="1" applyBorder="1" applyAlignment="1">
      <alignment horizontal="center"/>
    </xf>
    <xf numFmtId="0" fontId="72" fillId="0" borderId="63" xfId="0" applyFont="1" applyFill="1" applyBorder="1" applyAlignment="1">
      <alignment horizontal="center"/>
    </xf>
    <xf numFmtId="0" fontId="73" fillId="0" borderId="63" xfId="0" applyFont="1" applyFill="1" applyBorder="1" applyAlignment="1">
      <alignment horizontal="center"/>
    </xf>
    <xf numFmtId="0" fontId="2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" fillId="0" borderId="70" xfId="0" applyFont="1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4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44" xfId="0" applyFill="1" applyBorder="1" applyAlignment="1">
      <alignment horizontal="left"/>
    </xf>
    <xf numFmtId="0" fontId="5" fillId="0" borderId="44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77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8" fillId="0" borderId="7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80" xfId="0" applyFont="1" applyFill="1" applyBorder="1" applyAlignment="1">
      <alignment/>
    </xf>
    <xf numFmtId="0" fontId="22" fillId="0" borderId="70" xfId="0" applyFont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4" xfId="0" applyNumberFormat="1" applyBorder="1" applyAlignment="1">
      <alignment horizontal="left"/>
    </xf>
    <xf numFmtId="0" fontId="0" fillId="0" borderId="41" xfId="0" applyBorder="1" applyAlignment="1">
      <alignment horizontal="center"/>
    </xf>
    <xf numFmtId="0" fontId="5" fillId="0" borderId="41" xfId="0" applyFont="1" applyFill="1" applyBorder="1" applyAlignment="1">
      <alignment/>
    </xf>
    <xf numFmtId="0" fontId="0" fillId="0" borderId="44" xfId="0" applyNumberFormat="1" applyFont="1" applyBorder="1" applyAlignment="1">
      <alignment horizontal="left"/>
    </xf>
    <xf numFmtId="0" fontId="0" fillId="0" borderId="41" xfId="0" applyNumberFormat="1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81" xfId="0" applyNumberFormat="1" applyFont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72" fontId="76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0" fillId="0" borderId="59" xfId="0" applyFill="1" applyBorder="1" applyAlignment="1">
      <alignment/>
    </xf>
    <xf numFmtId="0" fontId="2" fillId="36" borderId="68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4" fillId="37" borderId="63" xfId="0" applyFont="1" applyFill="1" applyBorder="1" applyAlignment="1">
      <alignment horizontal="center"/>
    </xf>
    <xf numFmtId="0" fontId="78" fillId="0" borderId="82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center" wrapText="1"/>
    </xf>
    <xf numFmtId="1" fontId="8" fillId="0" borderId="84" xfId="0" applyNumberFormat="1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9" fillId="0" borderId="83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 vertical="center" wrapText="1"/>
    </xf>
    <xf numFmtId="164" fontId="0" fillId="0" borderId="62" xfId="44" applyNumberFormat="1" applyFont="1" applyFill="1" applyBorder="1" applyAlignment="1">
      <alignment wrapText="1"/>
    </xf>
    <xf numFmtId="164" fontId="53" fillId="0" borderId="63" xfId="44" applyNumberFormat="1" applyFont="1" applyFill="1" applyBorder="1" applyAlignment="1">
      <alignment wrapText="1"/>
    </xf>
    <xf numFmtId="164" fontId="0" fillId="0" borderId="63" xfId="44" applyNumberFormat="1" applyFont="1" applyFill="1" applyBorder="1" applyAlignment="1">
      <alignment wrapText="1"/>
    </xf>
    <xf numFmtId="0" fontId="4" fillId="0" borderId="63" xfId="0" applyFont="1" applyFill="1" applyBorder="1" applyAlignment="1">
      <alignment horizontal="left" vertical="center" wrapText="1"/>
    </xf>
    <xf numFmtId="0" fontId="123" fillId="0" borderId="63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left"/>
    </xf>
    <xf numFmtId="0" fontId="4" fillId="0" borderId="63" xfId="0" applyFont="1" applyBorder="1" applyAlignment="1">
      <alignment horizontal="center"/>
    </xf>
    <xf numFmtId="0" fontId="4" fillId="0" borderId="63" xfId="0" applyFont="1" applyBorder="1" applyAlignment="1">
      <alignment horizontal="left"/>
    </xf>
    <xf numFmtId="0" fontId="4" fillId="0" borderId="45" xfId="57" applyNumberFormat="1" applyFont="1" applyFill="1" applyBorder="1">
      <alignment/>
      <protection/>
    </xf>
    <xf numFmtId="0" fontId="4" fillId="0" borderId="86" xfId="57" applyNumberFormat="1" applyFont="1" applyFill="1" applyBorder="1">
      <alignment/>
      <protection/>
    </xf>
    <xf numFmtId="0" fontId="4" fillId="0" borderId="45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44" fontId="0" fillId="0" borderId="63" xfId="44" applyFont="1" applyFill="1" applyBorder="1" applyAlignment="1">
      <alignment wrapText="1"/>
    </xf>
    <xf numFmtId="44" fontId="60" fillId="0" borderId="63" xfId="44" applyFont="1" applyFill="1" applyBorder="1" applyAlignment="1">
      <alignment wrapText="1"/>
    </xf>
    <xf numFmtId="44" fontId="0" fillId="0" borderId="0" xfId="44" applyFont="1" applyFill="1" applyBorder="1" applyAlignment="1">
      <alignment wrapText="1"/>
    </xf>
    <xf numFmtId="0" fontId="4" fillId="0" borderId="63" xfId="0" applyFont="1" applyBorder="1" applyAlignment="1">
      <alignment horizontal="left" wrapText="1"/>
    </xf>
    <xf numFmtId="0" fontId="2" fillId="0" borderId="87" xfId="0" applyFont="1" applyBorder="1" applyAlignment="1">
      <alignment horizontal="left" wrapText="1"/>
    </xf>
    <xf numFmtId="0" fontId="2" fillId="0" borderId="63" xfId="0" applyFont="1" applyBorder="1" applyAlignment="1">
      <alignment horizontal="left" wrapText="1"/>
    </xf>
    <xf numFmtId="0" fontId="16" fillId="0" borderId="63" xfId="0" applyFont="1" applyBorder="1" applyAlignment="1">
      <alignment horizontal="left" wrapText="1"/>
    </xf>
    <xf numFmtId="0" fontId="55" fillId="0" borderId="63" xfId="0" applyFont="1" applyBorder="1" applyAlignment="1">
      <alignment horizontal="left" wrapText="1"/>
    </xf>
    <xf numFmtId="0" fontId="2" fillId="0" borderId="63" xfId="0" applyFont="1" applyBorder="1" applyAlignment="1">
      <alignment horizontal="left"/>
    </xf>
    <xf numFmtId="0" fontId="16" fillId="0" borderId="63" xfId="0" applyFont="1" applyBorder="1" applyAlignment="1">
      <alignment horizontal="left"/>
    </xf>
    <xf numFmtId="0" fontId="22" fillId="0" borderId="63" xfId="0" applyFont="1" applyBorder="1" applyAlignment="1">
      <alignment horizontal="left"/>
    </xf>
    <xf numFmtId="0" fontId="54" fillId="0" borderId="63" xfId="0" applyFont="1" applyBorder="1" applyAlignment="1">
      <alignment horizontal="left"/>
    </xf>
    <xf numFmtId="0" fontId="55" fillId="0" borderId="63" xfId="0" applyFont="1" applyBorder="1" applyAlignment="1">
      <alignment horizontal="left"/>
    </xf>
    <xf numFmtId="0" fontId="0" fillId="0" borderId="63" xfId="0" applyFont="1" applyBorder="1" applyAlignment="1">
      <alignment horizontal="left" wrapText="1"/>
    </xf>
    <xf numFmtId="0" fontId="2" fillId="0" borderId="88" xfId="0" applyFont="1" applyBorder="1" applyAlignment="1">
      <alignment horizontal="left" wrapText="1"/>
    </xf>
    <xf numFmtId="0" fontId="78" fillId="0" borderId="0" xfId="0" applyFont="1" applyAlignment="1">
      <alignment/>
    </xf>
    <xf numFmtId="0" fontId="78" fillId="0" borderId="89" xfId="0" applyFont="1" applyBorder="1" applyAlignment="1">
      <alignment vertical="center" wrapText="1"/>
    </xf>
    <xf numFmtId="0" fontId="78" fillId="0" borderId="82" xfId="0" applyFont="1" applyBorder="1" applyAlignment="1">
      <alignment vertical="center" wrapText="1"/>
    </xf>
    <xf numFmtId="0" fontId="3" fillId="0" borderId="63" xfId="60" applyFont="1" applyBorder="1" applyProtection="1">
      <alignment/>
      <protection locked="0"/>
    </xf>
    <xf numFmtId="0" fontId="0" fillId="0" borderId="63" xfId="68" applyBorder="1" applyAlignment="1">
      <alignment horizontal="left" vertical="center"/>
      <protection/>
    </xf>
    <xf numFmtId="0" fontId="0" fillId="0" borderId="63" xfId="0" applyFont="1" applyBorder="1" applyAlignment="1">
      <alignment horizontal="left"/>
    </xf>
    <xf numFmtId="0" fontId="56" fillId="0" borderId="63" xfId="0" applyFont="1" applyBorder="1" applyAlignment="1">
      <alignment horizontal="left"/>
    </xf>
    <xf numFmtId="0" fontId="81" fillId="0" borderId="63" xfId="0" applyFont="1" applyBorder="1" applyAlignment="1">
      <alignment horizontal="left"/>
    </xf>
    <xf numFmtId="0" fontId="0" fillId="0" borderId="63" xfId="0" applyFont="1" applyBorder="1" applyAlignment="1">
      <alignment/>
    </xf>
    <xf numFmtId="0" fontId="4" fillId="0" borderId="90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78" fillId="0" borderId="45" xfId="0" applyFont="1" applyBorder="1" applyAlignment="1">
      <alignment vertical="center" wrapText="1"/>
    </xf>
    <xf numFmtId="0" fontId="12" fillId="0" borderId="63" xfId="60" applyFont="1" applyBorder="1">
      <alignment/>
      <protection/>
    </xf>
    <xf numFmtId="0" fontId="0" fillId="0" borderId="63" xfId="0" applyFont="1" applyBorder="1" applyAlignment="1">
      <alignment horizontal="center" wrapText="1"/>
    </xf>
    <xf numFmtId="0" fontId="0" fillId="0" borderId="63" xfId="0" applyFont="1" applyBorder="1" applyAlignment="1">
      <alignment wrapText="1"/>
    </xf>
    <xf numFmtId="0" fontId="2" fillId="0" borderId="63" xfId="0" applyFont="1" applyBorder="1" applyAlignment="1">
      <alignment horizontal="left" vertical="top" wrapText="1"/>
    </xf>
    <xf numFmtId="0" fontId="22" fillId="0" borderId="63" xfId="0" applyFont="1" applyBorder="1" applyAlignment="1">
      <alignment horizontal="left" wrapText="1"/>
    </xf>
    <xf numFmtId="0" fontId="5" fillId="0" borderId="63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wrapText="1"/>
    </xf>
    <xf numFmtId="0" fontId="0" fillId="38" borderId="63" xfId="0" applyFont="1" applyFill="1" applyBorder="1" applyAlignment="1">
      <alignment horizontal="left" wrapText="1"/>
    </xf>
    <xf numFmtId="0" fontId="2" fillId="0" borderId="63" xfId="0" applyFont="1" applyBorder="1" applyAlignment="1">
      <alignment horizontal="center" wrapText="1"/>
    </xf>
    <xf numFmtId="0" fontId="16" fillId="0" borderId="63" xfId="0" applyFont="1" applyBorder="1" applyAlignment="1">
      <alignment horizontal="center" wrapText="1"/>
    </xf>
    <xf numFmtId="0" fontId="16" fillId="0" borderId="63" xfId="0" applyFont="1" applyBorder="1" applyAlignment="1">
      <alignment horizontal="center"/>
    </xf>
    <xf numFmtId="0" fontId="2" fillId="0" borderId="63" xfId="59" applyFont="1" applyBorder="1" applyAlignment="1">
      <alignment horizontal="left" vertical="center" wrapText="1"/>
      <protection/>
    </xf>
    <xf numFmtId="0" fontId="0" fillId="38" borderId="0" xfId="0" applyFont="1" applyFill="1" applyAlignment="1">
      <alignment horizontal="left" wrapText="1"/>
    </xf>
    <xf numFmtId="44" fontId="0" fillId="0" borderId="62" xfId="0" applyNumberFormat="1" applyFont="1" applyBorder="1" applyAlignment="1">
      <alignment/>
    </xf>
    <xf numFmtId="44" fontId="0" fillId="0" borderId="63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164" fontId="0" fillId="0" borderId="91" xfId="0" applyNumberFormat="1" applyFont="1" applyBorder="1" applyAlignment="1">
      <alignment/>
    </xf>
    <xf numFmtId="164" fontId="0" fillId="0" borderId="63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57" xfId="0" applyBorder="1" applyAlignment="1">
      <alignment horizontal="center" wrapText="1"/>
    </xf>
    <xf numFmtId="44" fontId="0" fillId="0" borderId="23" xfId="0" applyNumberFormat="1" applyFont="1" applyBorder="1" applyAlignment="1">
      <alignment horizontal="center"/>
    </xf>
    <xf numFmtId="44" fontId="0" fillId="0" borderId="0" xfId="0" applyNumberFormat="1" applyFont="1" applyAlignment="1">
      <alignment horizontal="center"/>
    </xf>
    <xf numFmtId="0" fontId="124" fillId="0" borderId="63" xfId="0" applyFont="1" applyFill="1" applyBorder="1" applyAlignment="1">
      <alignment horizontal="center"/>
    </xf>
    <xf numFmtId="0" fontId="125" fillId="0" borderId="6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4" fontId="8" fillId="0" borderId="0" xfId="0" applyNumberFormat="1" applyFont="1" applyBorder="1" applyAlignment="1">
      <alignment/>
    </xf>
    <xf numFmtId="0" fontId="4" fillId="0" borderId="60" xfId="57" applyNumberFormat="1" applyFont="1" applyFill="1" applyBorder="1">
      <alignment/>
      <protection/>
    </xf>
    <xf numFmtId="0" fontId="4" fillId="0" borderId="44" xfId="57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47" xfId="0" applyBorder="1" applyAlignment="1">
      <alignment/>
    </xf>
    <xf numFmtId="0" fontId="2" fillId="0" borderId="25" xfId="0" applyFont="1" applyFill="1" applyBorder="1" applyAlignment="1">
      <alignment/>
    </xf>
    <xf numFmtId="0" fontId="0" fillId="0" borderId="49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4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9" fillId="0" borderId="0" xfId="0" applyFont="1" applyBorder="1" applyAlignment="1">
      <alignment/>
    </xf>
    <xf numFmtId="165" fontId="8" fillId="0" borderId="0" xfId="67" applyFont="1" applyBorder="1">
      <alignment/>
      <protection/>
    </xf>
    <xf numFmtId="0" fontId="126" fillId="0" borderId="0" xfId="0" applyFont="1" applyBorder="1" applyAlignment="1">
      <alignment horizontal="center"/>
    </xf>
    <xf numFmtId="0" fontId="126" fillId="0" borderId="37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82" fillId="0" borderId="39" xfId="0" applyFont="1" applyBorder="1" applyAlignment="1">
      <alignment horizontal="center"/>
    </xf>
    <xf numFmtId="0" fontId="19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25" xfId="0" applyFont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53" xfId="0" applyFont="1" applyBorder="1" applyAlignment="1">
      <alignment/>
    </xf>
    <xf numFmtId="0" fontId="0" fillId="0" borderId="75" xfId="0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2" xfId="0" applyBorder="1" applyAlignment="1">
      <alignment/>
    </xf>
    <xf numFmtId="0" fontId="126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19" fillId="0" borderId="96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96" xfId="0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97" xfId="0" applyBorder="1" applyAlignment="1">
      <alignment/>
    </xf>
    <xf numFmtId="0" fontId="2" fillId="0" borderId="98" xfId="0" applyFont="1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99" xfId="0" applyFont="1" applyBorder="1" applyAlignment="1">
      <alignment/>
    </xf>
    <xf numFmtId="0" fontId="2" fillId="0" borderId="97" xfId="0" applyFont="1" applyBorder="1" applyAlignment="1">
      <alignment/>
    </xf>
    <xf numFmtId="0" fontId="2" fillId="39" borderId="39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0" fillId="23" borderId="0" xfId="0" applyFont="1" applyFill="1" applyAlignment="1">
      <alignment/>
    </xf>
    <xf numFmtId="170" fontId="0" fillId="23" borderId="23" xfId="0" applyNumberFormat="1" applyFont="1" applyFill="1" applyBorder="1" applyAlignment="1">
      <alignment/>
    </xf>
    <xf numFmtId="170" fontId="0" fillId="23" borderId="0" xfId="0" applyNumberFormat="1" applyFont="1" applyFill="1" applyAlignment="1">
      <alignment/>
    </xf>
    <xf numFmtId="0" fontId="0" fillId="39" borderId="63" xfId="0" applyFont="1" applyFill="1" applyBorder="1" applyAlignment="1">
      <alignment horizontal="left" wrapText="1"/>
    </xf>
    <xf numFmtId="0" fontId="0" fillId="0" borderId="63" xfId="0" applyFont="1" applyFill="1" applyBorder="1" applyAlignment="1">
      <alignment horizontal="left" wrapText="1"/>
    </xf>
    <xf numFmtId="44" fontId="0" fillId="0" borderId="63" xfId="0" applyNumberFormat="1" applyFont="1" applyFill="1" applyBorder="1" applyAlignment="1">
      <alignment/>
    </xf>
    <xf numFmtId="0" fontId="5" fillId="0" borderId="63" xfId="0" applyFont="1" applyFill="1" applyBorder="1" applyAlignment="1">
      <alignment horizontal="left" wrapText="1"/>
    </xf>
    <xf numFmtId="0" fontId="5" fillId="0" borderId="63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03" xfId="0" applyFont="1" applyBorder="1" applyAlignment="1">
      <alignment/>
    </xf>
    <xf numFmtId="0" fontId="2" fillId="0" borderId="10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/>
    </xf>
    <xf numFmtId="0" fontId="0" fillId="0" borderId="102" xfId="0" applyBorder="1" applyAlignment="1">
      <alignment/>
    </xf>
    <xf numFmtId="0" fontId="2" fillId="0" borderId="104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12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0" fontId="0" fillId="0" borderId="23" xfId="0" applyNumberFormat="1" applyFont="1" applyFill="1" applyBorder="1" applyAlignment="1">
      <alignment/>
    </xf>
    <xf numFmtId="1" fontId="62" fillId="0" borderId="63" xfId="0" applyNumberFormat="1" applyFont="1" applyFill="1" applyBorder="1" applyAlignment="1">
      <alignment horizontal="center"/>
    </xf>
    <xf numFmtId="0" fontId="53" fillId="0" borderId="107" xfId="0" applyFont="1" applyFill="1" applyBorder="1" applyAlignment="1">
      <alignment horizontal="center"/>
    </xf>
    <xf numFmtId="0" fontId="2" fillId="35" borderId="108" xfId="0" applyFont="1" applyFill="1" applyBorder="1" applyAlignment="1">
      <alignment/>
    </xf>
    <xf numFmtId="0" fontId="2" fillId="35" borderId="37" xfId="0" applyFont="1" applyFill="1" applyBorder="1" applyAlignment="1">
      <alignment/>
    </xf>
    <xf numFmtId="0" fontId="25" fillId="0" borderId="109" xfId="0" applyFont="1" applyBorder="1" applyAlignment="1">
      <alignment horizontal="center"/>
    </xf>
    <xf numFmtId="0" fontId="25" fillId="0" borderId="110" xfId="0" applyFont="1" applyBorder="1" applyAlignment="1">
      <alignment horizontal="center"/>
    </xf>
    <xf numFmtId="0" fontId="25" fillId="0" borderId="111" xfId="0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left" wrapText="1"/>
    </xf>
    <xf numFmtId="0" fontId="0" fillId="40" borderId="63" xfId="0" applyFont="1" applyFill="1" applyBorder="1" applyAlignment="1">
      <alignment horizontal="left" wrapText="1"/>
    </xf>
    <xf numFmtId="0" fontId="53" fillId="0" borderId="112" xfId="0" applyFont="1" applyFill="1" applyBorder="1" applyAlignment="1">
      <alignment horizontal="center"/>
    </xf>
    <xf numFmtId="0" fontId="4" fillId="40" borderId="63" xfId="0" applyFont="1" applyFill="1" applyBorder="1" applyAlignment="1">
      <alignment horizontal="left"/>
    </xf>
    <xf numFmtId="0" fontId="4" fillId="40" borderId="63" xfId="0" applyFont="1" applyFill="1" applyBorder="1" applyAlignment="1">
      <alignment horizontal="left" wrapText="1"/>
    </xf>
    <xf numFmtId="0" fontId="2" fillId="40" borderId="0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left" wrapText="1"/>
    </xf>
    <xf numFmtId="0" fontId="16" fillId="0" borderId="63" xfId="0" applyFont="1" applyFill="1" applyBorder="1" applyAlignment="1">
      <alignment horizontal="left" wrapText="1"/>
    </xf>
    <xf numFmtId="0" fontId="54" fillId="0" borderId="63" xfId="0" applyFont="1" applyFill="1" applyBorder="1" applyAlignment="1">
      <alignment horizontal="left" wrapText="1"/>
    </xf>
    <xf numFmtId="0" fontId="0" fillId="40" borderId="63" xfId="0" applyFont="1" applyFill="1" applyBorder="1" applyAlignment="1">
      <alignment/>
    </xf>
    <xf numFmtId="0" fontId="0" fillId="40" borderId="63" xfId="0" applyFont="1" applyFill="1" applyBorder="1" applyAlignment="1">
      <alignment wrapText="1"/>
    </xf>
    <xf numFmtId="0" fontId="127" fillId="40" borderId="113" xfId="0" applyFont="1" applyFill="1" applyBorder="1" applyAlignment="1">
      <alignment vertical="center"/>
    </xf>
    <xf numFmtId="0" fontId="127" fillId="40" borderId="114" xfId="0" applyFont="1" applyFill="1" applyBorder="1" applyAlignment="1">
      <alignment vertical="center"/>
    </xf>
    <xf numFmtId="0" fontId="127" fillId="40" borderId="113" xfId="0" applyFont="1" applyFill="1" applyBorder="1" applyAlignment="1">
      <alignment vertical="center" wrapText="1"/>
    </xf>
    <xf numFmtId="0" fontId="127" fillId="40" borderId="114" xfId="0" applyFont="1" applyFill="1" applyBorder="1" applyAlignment="1">
      <alignment vertical="center" wrapText="1"/>
    </xf>
    <xf numFmtId="0" fontId="127" fillId="40" borderId="115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horizontal="left"/>
    </xf>
    <xf numFmtId="0" fontId="16" fillId="0" borderId="63" xfId="0" applyFont="1" applyFill="1" applyBorder="1" applyAlignment="1">
      <alignment/>
    </xf>
    <xf numFmtId="0" fontId="4" fillId="0" borderId="116" xfId="0" applyFont="1" applyFill="1" applyBorder="1" applyAlignment="1">
      <alignment vertical="center" wrapText="1"/>
    </xf>
    <xf numFmtId="0" fontId="4" fillId="0" borderId="117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horizontal="left" wrapText="1"/>
    </xf>
    <xf numFmtId="0" fontId="8" fillId="0" borderId="63" xfId="0" applyFont="1" applyFill="1" applyBorder="1" applyAlignment="1">
      <alignment horizontal="left" wrapText="1"/>
    </xf>
    <xf numFmtId="0" fontId="3" fillId="0" borderId="63" xfId="60" applyFont="1" applyFill="1" applyBorder="1" applyProtection="1">
      <alignment/>
      <protection locked="0"/>
    </xf>
    <xf numFmtId="0" fontId="0" fillId="0" borderId="63" xfId="68" applyFill="1" applyBorder="1" applyAlignment="1">
      <alignment horizontal="left" vertical="center"/>
      <protection/>
    </xf>
    <xf numFmtId="0" fontId="0" fillId="0" borderId="63" xfId="0" applyFont="1" applyFill="1" applyBorder="1" applyAlignment="1">
      <alignment horizontal="left"/>
    </xf>
    <xf numFmtId="0" fontId="56" fillId="0" borderId="63" xfId="0" applyFont="1" applyFill="1" applyBorder="1" applyAlignment="1">
      <alignment horizontal="left"/>
    </xf>
    <xf numFmtId="0" fontId="56" fillId="0" borderId="63" xfId="0" applyFont="1" applyFill="1" applyBorder="1" applyAlignment="1">
      <alignment horizontal="left" wrapText="1"/>
    </xf>
    <xf numFmtId="0" fontId="12" fillId="0" borderId="63" xfId="60" applyFont="1" applyFill="1" applyBorder="1" applyProtection="1">
      <alignment/>
      <protection locked="0"/>
    </xf>
    <xf numFmtId="0" fontId="81" fillId="0" borderId="63" xfId="0" applyFont="1" applyFill="1" applyBorder="1" applyAlignment="1">
      <alignment horizontal="left"/>
    </xf>
    <xf numFmtId="0" fontId="81" fillId="0" borderId="63" xfId="0" applyFont="1" applyFill="1" applyBorder="1" applyAlignment="1">
      <alignment horizontal="left" wrapText="1"/>
    </xf>
    <xf numFmtId="0" fontId="0" fillId="0" borderId="88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wrapText="1"/>
    </xf>
    <xf numFmtId="0" fontId="4" fillId="0" borderId="45" xfId="0" applyFont="1" applyFill="1" applyBorder="1" applyAlignment="1">
      <alignment horizontal="left" wrapText="1"/>
    </xf>
    <xf numFmtId="0" fontId="3" fillId="0" borderId="63" xfId="60" applyFont="1" applyFill="1" applyBorder="1">
      <alignment/>
      <protection/>
    </xf>
    <xf numFmtId="0" fontId="4" fillId="0" borderId="63" xfId="0" applyFont="1" applyFill="1" applyBorder="1" applyAlignment="1">
      <alignment wrapText="1"/>
    </xf>
    <xf numFmtId="0" fontId="4" fillId="0" borderId="118" xfId="0" applyFont="1" applyFill="1" applyBorder="1" applyAlignment="1">
      <alignment vertical="center" wrapText="1"/>
    </xf>
    <xf numFmtId="0" fontId="77" fillId="0" borderId="89" xfId="0" applyFont="1" applyFill="1" applyBorder="1" applyAlignment="1">
      <alignment vertical="center" wrapText="1"/>
    </xf>
    <xf numFmtId="0" fontId="77" fillId="0" borderId="82" xfId="0" applyFont="1" applyFill="1" applyBorder="1" applyAlignment="1">
      <alignment vertical="center" wrapText="1"/>
    </xf>
    <xf numFmtId="0" fontId="12" fillId="0" borderId="63" xfId="60" applyFont="1" applyFill="1" applyBorder="1" applyAlignment="1" applyProtection="1">
      <alignment wrapText="1"/>
      <protection locked="0"/>
    </xf>
    <xf numFmtId="0" fontId="78" fillId="0" borderId="89" xfId="0" applyFont="1" applyFill="1" applyBorder="1" applyAlignment="1">
      <alignment vertical="center" wrapText="1"/>
    </xf>
    <xf numFmtId="0" fontId="78" fillId="0" borderId="82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wrapText="1"/>
    </xf>
    <xf numFmtId="0" fontId="12" fillId="0" borderId="63" xfId="60" applyFont="1" applyFill="1" applyBorder="1">
      <alignment/>
      <protection/>
    </xf>
    <xf numFmtId="49" fontId="12" fillId="0" borderId="63" xfId="60" applyNumberFormat="1" applyFont="1" applyFill="1" applyBorder="1" applyAlignment="1">
      <alignment wrapText="1"/>
      <protection/>
    </xf>
    <xf numFmtId="0" fontId="12" fillId="0" borderId="63" xfId="60" applyFont="1" applyFill="1" applyBorder="1" applyAlignment="1">
      <alignment wrapText="1"/>
      <protection/>
    </xf>
    <xf numFmtId="0" fontId="12" fillId="40" borderId="63" xfId="60" applyFont="1" applyFill="1" applyBorder="1" applyAlignment="1">
      <alignment wrapText="1"/>
      <protection/>
    </xf>
    <xf numFmtId="0" fontId="4" fillId="0" borderId="119" xfId="0" applyFont="1" applyFill="1" applyBorder="1" applyAlignment="1">
      <alignment horizontal="left" wrapText="1"/>
    </xf>
    <xf numFmtId="0" fontId="2" fillId="0" borderId="88" xfId="0" applyFont="1" applyFill="1" applyBorder="1" applyAlignment="1">
      <alignment horizontal="left" wrapText="1"/>
    </xf>
    <xf numFmtId="0" fontId="2" fillId="0" borderId="85" xfId="0" applyFont="1" applyFill="1" applyBorder="1" applyAlignment="1">
      <alignment horizontal="left" wrapText="1"/>
    </xf>
    <xf numFmtId="0" fontId="4" fillId="40" borderId="0" xfId="0" applyFont="1" applyFill="1" applyAlignment="1">
      <alignment horizontal="left" wrapText="1"/>
    </xf>
    <xf numFmtId="0" fontId="78" fillId="40" borderId="0" xfId="0" applyFont="1" applyFill="1" applyAlignment="1">
      <alignment vertical="center" wrapText="1"/>
    </xf>
    <xf numFmtId="0" fontId="22" fillId="40" borderId="88" xfId="0" applyFont="1" applyFill="1" applyBorder="1" applyAlignment="1">
      <alignment horizontal="left" wrapText="1"/>
    </xf>
    <xf numFmtId="0" fontId="78" fillId="41" borderId="45" xfId="0" applyFont="1" applyFill="1" applyBorder="1" applyAlignment="1">
      <alignment vertical="center" wrapText="1"/>
    </xf>
    <xf numFmtId="0" fontId="5" fillId="41" borderId="63" xfId="0" applyFont="1" applyFill="1" applyBorder="1" applyAlignment="1">
      <alignment horizontal="left" wrapText="1"/>
    </xf>
    <xf numFmtId="0" fontId="0" fillId="41" borderId="63" xfId="0" applyFont="1" applyFill="1" applyBorder="1" applyAlignment="1">
      <alignment horizontal="left"/>
    </xf>
    <xf numFmtId="0" fontId="0" fillId="41" borderId="63" xfId="58" applyFont="1" applyFill="1" applyBorder="1" applyAlignment="1">
      <alignment horizontal="left"/>
      <protection/>
    </xf>
    <xf numFmtId="0" fontId="0" fillId="41" borderId="63" xfId="0" applyFont="1" applyFill="1" applyBorder="1" applyAlignment="1">
      <alignment horizontal="left" wrapText="1"/>
    </xf>
    <xf numFmtId="0" fontId="0" fillId="41" borderId="63" xfId="58" applyFont="1" applyFill="1" applyBorder="1" applyAlignment="1">
      <alignment horizontal="left" wrapText="1"/>
      <protection/>
    </xf>
    <xf numFmtId="0" fontId="0" fillId="41" borderId="63" xfId="0" applyFont="1" applyFill="1" applyBorder="1" applyAlignment="1">
      <alignment/>
    </xf>
    <xf numFmtId="0" fontId="0" fillId="41" borderId="63" xfId="0" applyFont="1" applyFill="1" applyBorder="1" applyAlignment="1">
      <alignment wrapText="1"/>
    </xf>
    <xf numFmtId="0" fontId="4" fillId="41" borderId="63" xfId="0" applyFont="1" applyFill="1" applyBorder="1" applyAlignment="1">
      <alignment/>
    </xf>
    <xf numFmtId="0" fontId="4" fillId="41" borderId="63" xfId="0" applyFont="1" applyFill="1" applyBorder="1" applyAlignment="1">
      <alignment wrapText="1"/>
    </xf>
    <xf numFmtId="0" fontId="4" fillId="41" borderId="63" xfId="58" applyFont="1" applyFill="1" applyBorder="1" applyAlignment="1">
      <alignment horizontal="left" wrapText="1"/>
      <protection/>
    </xf>
    <xf numFmtId="0" fontId="4" fillId="41" borderId="63" xfId="58" applyFont="1" applyFill="1" applyBorder="1" applyAlignment="1">
      <alignment horizontal="left"/>
      <protection/>
    </xf>
    <xf numFmtId="0" fontId="3" fillId="41" borderId="63" xfId="0" applyFont="1" applyFill="1" applyBorder="1" applyAlignment="1">
      <alignment wrapText="1"/>
    </xf>
    <xf numFmtId="0" fontId="80" fillId="39" borderId="88" xfId="0" applyFont="1" applyFill="1" applyBorder="1" applyAlignment="1">
      <alignment horizontal="center" wrapText="1"/>
    </xf>
    <xf numFmtId="0" fontId="4" fillId="39" borderId="63" xfId="0" applyFont="1" applyFill="1" applyBorder="1" applyAlignment="1">
      <alignment horizontal="left" wrapText="1"/>
    </xf>
    <xf numFmtId="0" fontId="0" fillId="39" borderId="63" xfId="0" applyFont="1" applyFill="1" applyBorder="1" applyAlignment="1">
      <alignment horizontal="left"/>
    </xf>
    <xf numFmtId="44" fontId="5" fillId="0" borderId="63" xfId="0" applyNumberFormat="1" applyFont="1" applyBorder="1" applyAlignment="1">
      <alignment/>
    </xf>
    <xf numFmtId="44" fontId="5" fillId="0" borderId="63" xfId="44" applyFont="1" applyFill="1" applyBorder="1" applyAlignment="1">
      <alignment wrapText="1"/>
    </xf>
    <xf numFmtId="0" fontId="0" fillId="39" borderId="63" xfId="0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5" fillId="0" borderId="41" xfId="0" applyFont="1" applyBorder="1" applyAlignment="1">
      <alignment horizontal="left"/>
    </xf>
    <xf numFmtId="44" fontId="29" fillId="0" borderId="0" xfId="44" applyFont="1" applyAlignment="1">
      <alignment horizontal="center"/>
    </xf>
    <xf numFmtId="0" fontId="30" fillId="0" borderId="41" xfId="0" applyFont="1" applyBorder="1" applyAlignment="1">
      <alignment horizontal="left" wrapText="1"/>
    </xf>
    <xf numFmtId="0" fontId="30" fillId="0" borderId="41" xfId="0" applyFont="1" applyBorder="1" applyAlignment="1">
      <alignment horizontal="left"/>
    </xf>
    <xf numFmtId="166" fontId="28" fillId="33" borderId="58" xfId="44" applyNumberFormat="1" applyFont="1" applyFill="1" applyBorder="1" applyAlignment="1">
      <alignment horizontal="center"/>
    </xf>
    <xf numFmtId="166" fontId="28" fillId="33" borderId="59" xfId="44" applyNumberFormat="1" applyFont="1" applyFill="1" applyBorder="1" applyAlignment="1">
      <alignment horizontal="center"/>
    </xf>
    <xf numFmtId="14" fontId="30" fillId="0" borderId="44" xfId="0" applyNumberFormat="1" applyFont="1" applyBorder="1" applyAlignment="1">
      <alignment horizontal="left"/>
    </xf>
    <xf numFmtId="0" fontId="30" fillId="0" borderId="44" xfId="0" applyFont="1" applyBorder="1" applyAlignment="1">
      <alignment horizontal="left"/>
    </xf>
    <xf numFmtId="0" fontId="22" fillId="0" borderId="0" xfId="0" applyFont="1" applyAlignment="1">
      <alignment horizontal="center"/>
    </xf>
    <xf numFmtId="44" fontId="28" fillId="0" borderId="0" xfId="44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44" fontId="29" fillId="0" borderId="0" xfId="44" applyFont="1" applyBorder="1" applyAlignment="1">
      <alignment horizontal="center"/>
    </xf>
    <xf numFmtId="0" fontId="25" fillId="0" borderId="44" xfId="0" applyFont="1" applyBorder="1" applyAlignment="1">
      <alignment horizontal="left"/>
    </xf>
    <xf numFmtId="0" fontId="22" fillId="0" borderId="0" xfId="0" applyFont="1" applyAlignment="1">
      <alignment horizontal="left"/>
    </xf>
    <xf numFmtId="167" fontId="2" fillId="0" borderId="41" xfId="0" applyNumberFormat="1" applyFont="1" applyBorder="1" applyAlignment="1">
      <alignment horizontal="center"/>
    </xf>
    <xf numFmtId="166" fontId="28" fillId="33" borderId="58" xfId="0" applyNumberFormat="1" applyFont="1" applyFill="1" applyBorder="1" applyAlignment="1">
      <alignment horizontal="center"/>
    </xf>
    <xf numFmtId="166" fontId="28" fillId="33" borderId="59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" fillId="0" borderId="41" xfId="0" applyFont="1" applyBorder="1" applyAlignment="1">
      <alignment horizontal="left"/>
    </xf>
    <xf numFmtId="44" fontId="28" fillId="0" borderId="0" xfId="44" applyFont="1" applyAlignment="1">
      <alignment horizontal="center"/>
    </xf>
    <xf numFmtId="44" fontId="36" fillId="0" borderId="0" xfId="44" applyFont="1" applyAlignment="1">
      <alignment horizontal="right"/>
    </xf>
    <xf numFmtId="44" fontId="32" fillId="0" borderId="0" xfId="44" applyFont="1" applyAlignment="1">
      <alignment horizontal="right"/>
    </xf>
    <xf numFmtId="44" fontId="2" fillId="0" borderId="41" xfId="53" applyNumberFormat="1" applyFont="1" applyBorder="1" applyAlignment="1" applyProtection="1">
      <alignment horizontal="left"/>
      <protection/>
    </xf>
    <xf numFmtId="44" fontId="35" fillId="0" borderId="41" xfId="44" applyFont="1" applyBorder="1" applyAlignment="1">
      <alignment horizontal="left"/>
    </xf>
    <xf numFmtId="169" fontId="39" fillId="34" borderId="56" xfId="0" applyNumberFormat="1" applyFont="1" applyFill="1" applyBorder="1" applyAlignment="1">
      <alignment horizontal="left"/>
    </xf>
    <xf numFmtId="169" fontId="39" fillId="34" borderId="41" xfId="0" applyNumberFormat="1" applyFont="1" applyFill="1" applyBorder="1" applyAlignment="1">
      <alignment horizontal="left"/>
    </xf>
    <xf numFmtId="169" fontId="39" fillId="34" borderId="57" xfId="0" applyNumberFormat="1" applyFont="1" applyFill="1" applyBorder="1" applyAlignment="1">
      <alignment horizontal="left"/>
    </xf>
    <xf numFmtId="44" fontId="40" fillId="0" borderId="0" xfId="44" applyFont="1" applyBorder="1" applyAlignment="1">
      <alignment horizontal="right"/>
    </xf>
    <xf numFmtId="44" fontId="41" fillId="0" borderId="0" xfId="44" applyFont="1" applyBorder="1" applyAlignment="1">
      <alignment horizontal="right"/>
    </xf>
    <xf numFmtId="164" fontId="42" fillId="0" borderId="0" xfId="0" applyNumberFormat="1" applyFont="1" applyBorder="1" applyAlignment="1">
      <alignment horizontal="left"/>
    </xf>
    <xf numFmtId="0" fontId="46" fillId="0" borderId="98" xfId="0" applyFont="1" applyFill="1" applyBorder="1" applyAlignment="1">
      <alignment horizontal="center" wrapText="1"/>
    </xf>
    <xf numFmtId="0" fontId="46" fillId="0" borderId="98" xfId="0" applyFont="1" applyFill="1" applyBorder="1" applyAlignment="1">
      <alignment horizontal="center"/>
    </xf>
    <xf numFmtId="0" fontId="46" fillId="0" borderId="99" xfId="0" applyFont="1" applyFill="1" applyBorder="1" applyAlignment="1">
      <alignment horizontal="center"/>
    </xf>
    <xf numFmtId="164" fontId="48" fillId="0" borderId="44" xfId="0" applyNumberFormat="1" applyFont="1" applyBorder="1" applyAlignment="1">
      <alignment horizontal="left" wrapText="1"/>
    </xf>
    <xf numFmtId="0" fontId="48" fillId="0" borderId="44" xfId="0" applyFont="1" applyBorder="1" applyAlignment="1">
      <alignment horizontal="left"/>
    </xf>
    <xf numFmtId="0" fontId="48" fillId="0" borderId="59" xfId="0" applyFont="1" applyBorder="1" applyAlignment="1">
      <alignment horizontal="left"/>
    </xf>
    <xf numFmtId="0" fontId="22" fillId="0" borderId="41" xfId="0" applyFont="1" applyBorder="1" applyAlignment="1">
      <alignment horizontal="right"/>
    </xf>
    <xf numFmtId="0" fontId="38" fillId="34" borderId="53" xfId="0" applyFont="1" applyFill="1" applyBorder="1" applyAlignment="1">
      <alignment horizontal="left"/>
    </xf>
    <xf numFmtId="0" fontId="38" fillId="34" borderId="47" xfId="0" applyFont="1" applyFill="1" applyBorder="1" applyAlignment="1">
      <alignment horizontal="left"/>
    </xf>
    <xf numFmtId="0" fontId="38" fillId="34" borderId="54" xfId="0" applyFont="1" applyFill="1" applyBorder="1" applyAlignment="1">
      <alignment horizontal="left"/>
    </xf>
    <xf numFmtId="0" fontId="37" fillId="0" borderId="56" xfId="0" applyFont="1" applyBorder="1" applyAlignment="1">
      <alignment horizontal="right"/>
    </xf>
    <xf numFmtId="0" fontId="37" fillId="0" borderId="41" xfId="0" applyFont="1" applyBorder="1" applyAlignment="1">
      <alignment horizontal="right"/>
    </xf>
    <xf numFmtId="0" fontId="2" fillId="0" borderId="120" xfId="0" applyFont="1" applyFill="1" applyBorder="1" applyAlignment="1">
      <alignment horizontal="left"/>
    </xf>
    <xf numFmtId="0" fontId="2" fillId="0" borderId="121" xfId="0" applyFont="1" applyBorder="1" applyAlignment="1">
      <alignment horizontal="left"/>
    </xf>
    <xf numFmtId="0" fontId="2" fillId="0" borderId="121" xfId="44" applyNumberFormat="1" applyFont="1" applyFill="1" applyBorder="1" applyAlignment="1">
      <alignment horizontal="left"/>
    </xf>
    <xf numFmtId="171" fontId="2" fillId="0" borderId="122" xfId="44" applyNumberFormat="1" applyFont="1" applyFill="1" applyBorder="1" applyAlignment="1">
      <alignment horizontal="left"/>
    </xf>
    <xf numFmtId="0" fontId="2" fillId="0" borderId="122" xfId="0" applyFont="1" applyBorder="1" applyAlignment="1">
      <alignment horizontal="left"/>
    </xf>
    <xf numFmtId="0" fontId="25" fillId="0" borderId="47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44" fontId="2" fillId="0" borderId="0" xfId="44" applyFont="1" applyBorder="1" applyAlignment="1">
      <alignment horizontal="right"/>
    </xf>
    <xf numFmtId="0" fontId="0" fillId="0" borderId="0" xfId="0" applyBorder="1" applyAlignment="1">
      <alignment horizontal="left"/>
    </xf>
    <xf numFmtId="0" fontId="65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0" fillId="0" borderId="1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42" borderId="0" xfId="0" applyFont="1" applyFill="1" applyAlignment="1">
      <alignment horizontal="center"/>
    </xf>
    <xf numFmtId="0" fontId="2" fillId="0" borderId="6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4" xfId="0" applyFont="1" applyFill="1" applyBorder="1" applyAlignment="1" applyProtection="1">
      <alignment horizontal="left" vertical="center" wrapText="1"/>
      <protection hidden="1" locked="0"/>
    </xf>
    <xf numFmtId="0" fontId="0" fillId="0" borderId="46" xfId="0" applyFont="1" applyFill="1" applyBorder="1" applyAlignment="1" applyProtection="1">
      <alignment horizontal="left" vertical="center" wrapText="1"/>
      <protection hidden="1" locked="0"/>
    </xf>
    <xf numFmtId="0" fontId="2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43" borderId="0" xfId="0" applyFont="1" applyFill="1" applyAlignment="1">
      <alignment horizontal="center"/>
    </xf>
    <xf numFmtId="0" fontId="11" fillId="43" borderId="20" xfId="0" applyFont="1" applyFill="1" applyBorder="1" applyAlignment="1">
      <alignment horizontal="center"/>
    </xf>
    <xf numFmtId="0" fontId="11" fillId="43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126" fillId="0" borderId="97" xfId="0" applyFont="1" applyBorder="1" applyAlignment="1">
      <alignment horizontal="center"/>
    </xf>
    <xf numFmtId="0" fontId="126" fillId="0" borderId="98" xfId="0" applyFont="1" applyBorder="1" applyAlignment="1">
      <alignment horizontal="center"/>
    </xf>
    <xf numFmtId="0" fontId="126" fillId="0" borderId="99" xfId="0" applyFont="1" applyBorder="1" applyAlignment="1">
      <alignment horizontal="center"/>
    </xf>
    <xf numFmtId="0" fontId="2" fillId="0" borderId="10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8" fillId="0" borderId="98" xfId="0" applyFont="1" applyBorder="1" applyAlignment="1">
      <alignment horizontal="center"/>
    </xf>
    <xf numFmtId="0" fontId="128" fillId="0" borderId="9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4" xfId="57"/>
    <cellStyle name="Normal_Pro1 4G Quote American order2" xfId="58"/>
    <cellStyle name="Normal_PRODUCT ACQ. &amp; DIS. SUMMERY" xfId="59"/>
    <cellStyle name="Normal_PRODUCT ACQ. &amp; DIS. SUMMERY_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常规 2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13</xdr:row>
      <xdr:rowOff>9525</xdr:rowOff>
    </xdr:from>
    <xdr:to>
      <xdr:col>5</xdr:col>
      <xdr:colOff>0</xdr:colOff>
      <xdr:row>13</xdr:row>
      <xdr:rowOff>247650</xdr:rowOff>
    </xdr:to>
    <xdr:sp>
      <xdr:nvSpPr>
        <xdr:cNvPr id="1" name="WordArt 1"/>
        <xdr:cNvSpPr>
          <a:spLocks/>
        </xdr:cNvSpPr>
      </xdr:nvSpPr>
      <xdr:spPr>
        <a:xfrm>
          <a:off x="1495425" y="2590800"/>
          <a:ext cx="295275" cy="2381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Wingdings"/>
              <a:cs typeface="Wingdings"/>
            </a:rPr>
            <a:t>F</a:t>
          </a:r>
        </a:p>
      </xdr:txBody>
    </xdr:sp>
    <xdr:clientData/>
  </xdr:twoCellAnchor>
  <xdr:twoCellAnchor>
    <xdr:from>
      <xdr:col>4</xdr:col>
      <xdr:colOff>19050</xdr:colOff>
      <xdr:row>13</xdr:row>
      <xdr:rowOff>295275</xdr:rowOff>
    </xdr:from>
    <xdr:to>
      <xdr:col>4</xdr:col>
      <xdr:colOff>238125</xdr:colOff>
      <xdr:row>13</xdr:row>
      <xdr:rowOff>647700</xdr:rowOff>
    </xdr:to>
    <xdr:sp>
      <xdr:nvSpPr>
        <xdr:cNvPr id="2" name="WordArt 2"/>
        <xdr:cNvSpPr>
          <a:spLocks/>
        </xdr:cNvSpPr>
      </xdr:nvSpPr>
      <xdr:spPr>
        <a:xfrm>
          <a:off x="1485900" y="2876550"/>
          <a:ext cx="219075" cy="3524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Wingdings"/>
              <a:cs typeface="Wingdings"/>
            </a:rPr>
            <a:t>H</a:t>
          </a:r>
        </a:p>
      </xdr:txBody>
    </xdr:sp>
    <xdr:clientData/>
  </xdr:twoCellAnchor>
  <xdr:twoCellAnchor>
    <xdr:from>
      <xdr:col>7</xdr:col>
      <xdr:colOff>47625</xdr:colOff>
      <xdr:row>1207</xdr:row>
      <xdr:rowOff>180975</xdr:rowOff>
    </xdr:from>
    <xdr:to>
      <xdr:col>7</xdr:col>
      <xdr:colOff>266700</xdr:colOff>
      <xdr:row>1207</xdr:row>
      <xdr:rowOff>323850</xdr:rowOff>
    </xdr:to>
    <xdr:sp>
      <xdr:nvSpPr>
        <xdr:cNvPr id="3" name="WordArt 3"/>
        <xdr:cNvSpPr>
          <a:spLocks/>
        </xdr:cNvSpPr>
      </xdr:nvSpPr>
      <xdr:spPr>
        <a:xfrm>
          <a:off x="2219325" y="309772050"/>
          <a:ext cx="219075" cy="142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Wingdings"/>
              <a:cs typeface="Wingdings"/>
            </a:rPr>
            <a:t>H</a:t>
          </a:r>
        </a:p>
      </xdr:txBody>
    </xdr:sp>
    <xdr:clientData/>
  </xdr:twoCellAnchor>
  <xdr:twoCellAnchor>
    <xdr:from>
      <xdr:col>7</xdr:col>
      <xdr:colOff>1000125</xdr:colOff>
      <xdr:row>1207</xdr:row>
      <xdr:rowOff>247650</xdr:rowOff>
    </xdr:from>
    <xdr:to>
      <xdr:col>7</xdr:col>
      <xdr:colOff>1219200</xdr:colOff>
      <xdr:row>1207</xdr:row>
      <xdr:rowOff>390525</xdr:rowOff>
    </xdr:to>
    <xdr:sp>
      <xdr:nvSpPr>
        <xdr:cNvPr id="4" name="WordArt 4"/>
        <xdr:cNvSpPr>
          <a:spLocks/>
        </xdr:cNvSpPr>
      </xdr:nvSpPr>
      <xdr:spPr>
        <a:xfrm>
          <a:off x="3171825" y="309838725"/>
          <a:ext cx="219075" cy="142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Wingdings"/>
              <a:cs typeface="Wingdings"/>
            </a:rPr>
            <a:t>H</a:t>
          </a:r>
        </a:p>
      </xdr:txBody>
    </xdr:sp>
    <xdr:clientData/>
  </xdr:twoCellAnchor>
  <xdr:twoCellAnchor>
    <xdr:from>
      <xdr:col>7</xdr:col>
      <xdr:colOff>1981200</xdr:colOff>
      <xdr:row>1207</xdr:row>
      <xdr:rowOff>190500</xdr:rowOff>
    </xdr:from>
    <xdr:to>
      <xdr:col>7</xdr:col>
      <xdr:colOff>1943100</xdr:colOff>
      <xdr:row>1207</xdr:row>
      <xdr:rowOff>333375</xdr:rowOff>
    </xdr:to>
    <xdr:sp>
      <xdr:nvSpPr>
        <xdr:cNvPr id="5" name="WordArt 5"/>
        <xdr:cNvSpPr>
          <a:spLocks/>
        </xdr:cNvSpPr>
      </xdr:nvSpPr>
      <xdr:spPr>
        <a:xfrm>
          <a:off x="4152900" y="309781575"/>
          <a:ext cx="0" cy="142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Wingdings"/>
              <a:cs typeface="Wingdings"/>
            </a:rPr>
            <a:t>H</a:t>
          </a:r>
        </a:p>
      </xdr:txBody>
    </xdr:sp>
    <xdr:clientData/>
  </xdr:twoCellAnchor>
  <xdr:twoCellAnchor>
    <xdr:from>
      <xdr:col>16</xdr:col>
      <xdr:colOff>361950</xdr:colOff>
      <xdr:row>14</xdr:row>
      <xdr:rowOff>28575</xdr:rowOff>
    </xdr:from>
    <xdr:to>
      <xdr:col>16</xdr:col>
      <xdr:colOff>581025</xdr:colOff>
      <xdr:row>14</xdr:row>
      <xdr:rowOff>381000</xdr:rowOff>
    </xdr:to>
    <xdr:sp>
      <xdr:nvSpPr>
        <xdr:cNvPr id="6" name="WordArt 6"/>
        <xdr:cNvSpPr>
          <a:spLocks/>
        </xdr:cNvSpPr>
      </xdr:nvSpPr>
      <xdr:spPr>
        <a:xfrm>
          <a:off x="9096375" y="3295650"/>
          <a:ext cx="219075" cy="3524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Wingdings"/>
              <a:cs typeface="Wingdings"/>
            </a:rPr>
            <a:t>H</a:t>
          </a:r>
        </a:p>
      </xdr:txBody>
    </xdr:sp>
    <xdr:clientData/>
  </xdr:twoCellAnchor>
  <xdr:twoCellAnchor>
    <xdr:from>
      <xdr:col>0</xdr:col>
      <xdr:colOff>38100</xdr:colOff>
      <xdr:row>14</xdr:row>
      <xdr:rowOff>47625</xdr:rowOff>
    </xdr:from>
    <xdr:to>
      <xdr:col>0</xdr:col>
      <xdr:colOff>257175</xdr:colOff>
      <xdr:row>14</xdr:row>
      <xdr:rowOff>400050</xdr:rowOff>
    </xdr:to>
    <xdr:sp>
      <xdr:nvSpPr>
        <xdr:cNvPr id="7" name="WordArt 7"/>
        <xdr:cNvSpPr>
          <a:spLocks/>
        </xdr:cNvSpPr>
      </xdr:nvSpPr>
      <xdr:spPr>
        <a:xfrm>
          <a:off x="38100" y="3314700"/>
          <a:ext cx="219075" cy="3524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Wingdings"/>
              <a:cs typeface="Wingdings"/>
            </a:rPr>
            <a:t>H</a:t>
          </a:r>
        </a:p>
      </xdr:txBody>
    </xdr:sp>
    <xdr:clientData/>
  </xdr:twoCellAnchor>
  <xdr:twoCellAnchor>
    <xdr:from>
      <xdr:col>7</xdr:col>
      <xdr:colOff>47625</xdr:colOff>
      <xdr:row>1207</xdr:row>
      <xdr:rowOff>457200</xdr:rowOff>
    </xdr:from>
    <xdr:to>
      <xdr:col>7</xdr:col>
      <xdr:colOff>266700</xdr:colOff>
      <xdr:row>1207</xdr:row>
      <xdr:rowOff>809625</xdr:rowOff>
    </xdr:to>
    <xdr:sp>
      <xdr:nvSpPr>
        <xdr:cNvPr id="8" name="WordArt 2246"/>
        <xdr:cNvSpPr>
          <a:spLocks/>
        </xdr:cNvSpPr>
      </xdr:nvSpPr>
      <xdr:spPr>
        <a:xfrm>
          <a:off x="2219325" y="310048275"/>
          <a:ext cx="219075" cy="3524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Wingdings"/>
              <a:cs typeface="Wingdings"/>
            </a:rPr>
            <a:t>H</a:t>
          </a:r>
        </a:p>
      </xdr:txBody>
    </xdr:sp>
    <xdr:clientData/>
  </xdr:twoCellAnchor>
  <xdr:twoCellAnchor>
    <xdr:from>
      <xdr:col>7</xdr:col>
      <xdr:colOff>1000125</xdr:colOff>
      <xdr:row>1207</xdr:row>
      <xdr:rowOff>609600</xdr:rowOff>
    </xdr:from>
    <xdr:to>
      <xdr:col>7</xdr:col>
      <xdr:colOff>1219200</xdr:colOff>
      <xdr:row>1207</xdr:row>
      <xdr:rowOff>962025</xdr:rowOff>
    </xdr:to>
    <xdr:sp>
      <xdr:nvSpPr>
        <xdr:cNvPr id="9" name="WordArt 2247"/>
        <xdr:cNvSpPr>
          <a:spLocks/>
        </xdr:cNvSpPr>
      </xdr:nvSpPr>
      <xdr:spPr>
        <a:xfrm>
          <a:off x="3171825" y="310200675"/>
          <a:ext cx="219075" cy="3524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Wingdings"/>
              <a:cs typeface="Wingdings"/>
            </a:rPr>
            <a:t>H</a:t>
          </a:r>
        </a:p>
      </xdr:txBody>
    </xdr:sp>
    <xdr:clientData/>
  </xdr:twoCellAnchor>
  <xdr:twoCellAnchor>
    <xdr:from>
      <xdr:col>7</xdr:col>
      <xdr:colOff>1981200</xdr:colOff>
      <xdr:row>1207</xdr:row>
      <xdr:rowOff>476250</xdr:rowOff>
    </xdr:from>
    <xdr:to>
      <xdr:col>7</xdr:col>
      <xdr:colOff>2200275</xdr:colOff>
      <xdr:row>1207</xdr:row>
      <xdr:rowOff>828675</xdr:rowOff>
    </xdr:to>
    <xdr:sp>
      <xdr:nvSpPr>
        <xdr:cNvPr id="10" name="WordArt 2248"/>
        <xdr:cNvSpPr>
          <a:spLocks/>
        </xdr:cNvSpPr>
      </xdr:nvSpPr>
      <xdr:spPr>
        <a:xfrm>
          <a:off x="4152900" y="310067325"/>
          <a:ext cx="219075" cy="3524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Wingdings"/>
              <a:cs typeface="Wingdings"/>
            </a:rPr>
            <a:t>H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%20Final%20adds%20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 ACQ. &amp; DIS. SUMMERY"/>
      <sheetName val="BID SHEET"/>
      <sheetName val=" RETAIL PURCHASE ORDER"/>
      <sheetName val="WHOLESALE PURCHASE ORDER"/>
      <sheetName val="PRODUCT ACQUISITION"/>
      <sheetName val="Daily Summery"/>
      <sheetName val="Date - Shift"/>
      <sheetName val="Check in Check out"/>
      <sheetName val="Do It - WWB"/>
      <sheetName val="Wholesale pull sheet"/>
      <sheetName val="Retail pull sheet"/>
      <sheetName val="Powder Weights"/>
    </sheetNames>
    <sheetDataSet>
      <sheetData sheetId="0">
        <row r="786">
          <cell r="J786" t="str">
            <v>R83812</v>
          </cell>
        </row>
        <row r="800">
          <cell r="N800">
            <v>15</v>
          </cell>
        </row>
        <row r="801">
          <cell r="N801">
            <v>15</v>
          </cell>
        </row>
        <row r="802">
          <cell r="N802">
            <v>15</v>
          </cell>
        </row>
        <row r="803">
          <cell r="N80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252"/>
  <sheetViews>
    <sheetView tabSelected="1" zoomScalePageLayoutView="0" workbookViewId="0" topLeftCell="B1">
      <selection activeCell="E3" sqref="E3"/>
    </sheetView>
  </sheetViews>
  <sheetFormatPr defaultColWidth="3.7109375" defaultRowHeight="12.75"/>
  <cols>
    <col min="1" max="1" width="4.7109375" style="0" customWidth="1"/>
    <col min="2" max="2" width="0.13671875" style="0" customWidth="1"/>
    <col min="3" max="3" width="5.421875" style="0" customWidth="1"/>
    <col min="4" max="4" width="11.7109375" style="0" customWidth="1"/>
    <col min="5" max="5" width="4.8515625" style="0" customWidth="1"/>
    <col min="6" max="6" width="2.7109375" style="0" customWidth="1"/>
    <col min="7" max="7" width="3.00390625" style="0" customWidth="1"/>
    <col min="8" max="8" width="33.421875" style="0" customWidth="1"/>
    <col min="9" max="9" width="4.57421875" style="0" customWidth="1"/>
    <col min="10" max="10" width="9.421875" style="0" customWidth="1"/>
    <col min="11" max="11" width="9.8515625" style="0" customWidth="1"/>
    <col min="12" max="12" width="5.421875" style="0" customWidth="1"/>
    <col min="13" max="13" width="5.7109375" style="0" customWidth="1"/>
    <col min="14" max="14" width="12.7109375" style="0" customWidth="1"/>
    <col min="15" max="15" width="8.7109375" style="0" customWidth="1"/>
    <col min="16" max="16" width="8.57421875" style="0" customWidth="1"/>
    <col min="17" max="17" width="20.140625" style="0" customWidth="1"/>
    <col min="18" max="18" width="5.57421875" style="0" customWidth="1"/>
    <col min="19" max="19" width="7.421875" style="0" customWidth="1"/>
    <col min="20" max="20" width="9.57421875" style="0" customWidth="1"/>
    <col min="21" max="21" width="30.28125" style="0" customWidth="1"/>
    <col min="22" max="26" width="3.7109375" style="0" customWidth="1"/>
    <col min="27" max="27" width="10.57421875" style="0" customWidth="1"/>
    <col min="28" max="28" width="10.140625" style="0" customWidth="1"/>
    <col min="29" max="29" width="9.140625" style="0" customWidth="1"/>
  </cols>
  <sheetData>
    <row r="1" spans="1:30" ht="30">
      <c r="A1" s="609" t="s">
        <v>1158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173"/>
      <c r="P1" s="661" t="s">
        <v>1675</v>
      </c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288"/>
      <c r="AC1" s="288"/>
      <c r="AD1" s="288"/>
    </row>
    <row r="2" spans="1:30" ht="12.75">
      <c r="A2" s="610" t="s">
        <v>852</v>
      </c>
      <c r="B2" s="610"/>
      <c r="C2" s="610"/>
      <c r="D2" s="174"/>
      <c r="E2" s="175"/>
      <c r="F2" s="175"/>
      <c r="G2" s="175"/>
      <c r="H2" s="176" t="s">
        <v>853</v>
      </c>
      <c r="I2" s="611" t="s">
        <v>854</v>
      </c>
      <c r="J2" s="611"/>
      <c r="K2" s="177" t="s">
        <v>855</v>
      </c>
      <c r="L2" s="612"/>
      <c r="M2" s="613"/>
      <c r="N2" s="613"/>
      <c r="O2" s="173"/>
      <c r="P2" s="289" t="s">
        <v>1676</v>
      </c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178" t="s">
        <v>378</v>
      </c>
      <c r="AB2" s="289">
        <f>SUM(AC16)</f>
        <v>0</v>
      </c>
      <c r="AC2" s="289"/>
      <c r="AD2" s="178"/>
    </row>
    <row r="3" spans="1:30" ht="12.75">
      <c r="A3" s="179"/>
      <c r="B3" s="180"/>
      <c r="C3" s="181"/>
      <c r="D3" s="182"/>
      <c r="E3" s="157"/>
      <c r="H3" s="176" t="s">
        <v>856</v>
      </c>
      <c r="I3" s="614"/>
      <c r="J3" s="615"/>
      <c r="K3" s="177" t="s">
        <v>857</v>
      </c>
      <c r="L3" s="616"/>
      <c r="M3" s="617"/>
      <c r="N3" s="617"/>
      <c r="O3" s="173"/>
      <c r="P3" s="660" t="s">
        <v>1416</v>
      </c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178" t="s">
        <v>1143</v>
      </c>
      <c r="AB3" s="289">
        <f>SUM(AC17:AC22)+AC105+AC106+AC111+AC114+AC121</f>
        <v>0</v>
      </c>
      <c r="AC3" s="289"/>
      <c r="AD3" s="178"/>
    </row>
    <row r="4" spans="1:30" ht="12.75">
      <c r="A4" s="618" t="s">
        <v>858</v>
      </c>
      <c r="B4" s="618"/>
      <c r="C4" s="618"/>
      <c r="D4" s="618"/>
      <c r="E4" s="618"/>
      <c r="H4" s="176" t="s">
        <v>859</v>
      </c>
      <c r="I4" s="619"/>
      <c r="J4" s="619"/>
      <c r="K4" s="183" t="s">
        <v>860</v>
      </c>
      <c r="L4" s="620"/>
      <c r="M4" s="620"/>
      <c r="N4" s="620"/>
      <c r="O4" s="173"/>
      <c r="P4" s="660" t="s">
        <v>1417</v>
      </c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178" t="s">
        <v>219</v>
      </c>
      <c r="AB4" s="289">
        <f>AC33+AC34+AC23+AC39+AC38+AC46+AC57+AC61+AC72+AC91+AC95+AC97+AC99+AC107+AC108+AC109+AC110+AC112+AC115+AC117+AC118+AC122+AC124+AC125+AC126+AC128+AC129+AC133+AC137+AC147+AC141+AC148+SUM(AC150:AC188)</f>
        <v>0</v>
      </c>
      <c r="AC4" s="289"/>
      <c r="AD4" s="178"/>
    </row>
    <row r="5" spans="1:30" ht="12.75">
      <c r="A5" s="184"/>
      <c r="B5" s="184"/>
      <c r="C5" s="184"/>
      <c r="D5" s="184"/>
      <c r="E5" s="184"/>
      <c r="H5" s="176" t="s">
        <v>861</v>
      </c>
      <c r="I5" s="621" t="s">
        <v>862</v>
      </c>
      <c r="J5" s="621"/>
      <c r="K5" s="185" t="s">
        <v>863</v>
      </c>
      <c r="L5" s="622"/>
      <c r="M5" s="622"/>
      <c r="N5" s="622"/>
      <c r="O5" s="173"/>
      <c r="P5" s="660" t="s">
        <v>1882</v>
      </c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178" t="s">
        <v>1499</v>
      </c>
      <c r="AB5" s="289">
        <f>AC24+AC35+AC40+AC41+AC47+AC48+AC58+AC62+AC63+AC73+AC74+AC92+AC96+AC100+AC116+AC113+AC119+AC120+AC123+AC127+AC130+AC134+AC138+AC142+AC149+SUM(AC189:AC257)</f>
        <v>0</v>
      </c>
      <c r="AC5" s="289"/>
      <c r="AD5" s="178"/>
    </row>
    <row r="6" spans="1:30" ht="12.75">
      <c r="A6" s="623" t="s">
        <v>864</v>
      </c>
      <c r="B6" s="623"/>
      <c r="C6" s="623"/>
      <c r="D6" s="624"/>
      <c r="E6" s="624"/>
      <c r="F6" s="624"/>
      <c r="G6" s="186"/>
      <c r="H6" s="176" t="s">
        <v>865</v>
      </c>
      <c r="I6" s="611" t="s">
        <v>866</v>
      </c>
      <c r="J6" s="611"/>
      <c r="K6" s="185" t="s">
        <v>867</v>
      </c>
      <c r="L6" s="622"/>
      <c r="M6" s="622"/>
      <c r="N6" s="622"/>
      <c r="O6" s="173"/>
      <c r="P6" s="660" t="s">
        <v>1883</v>
      </c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178" t="s">
        <v>1686</v>
      </c>
      <c r="AB6" s="289">
        <f>SUM(AC26:AC28)+SUM(AC42:AC43)+AC36+SUM(AC49:AC52)+AC59+SUM(AC64:AC67)+SUM(AC75:AC78)+SUM(AC83:AC86)+AC93+AC103+AC104+AC131+AC135+AC139+AC143+AC145+SUM(AC258:AC324)</f>
        <v>0</v>
      </c>
      <c r="AC6" s="289"/>
      <c r="AD6" s="178"/>
    </row>
    <row r="7" spans="5:30" ht="22.5">
      <c r="E7" s="187"/>
      <c r="F7" s="187"/>
      <c r="G7" s="187"/>
      <c r="H7" s="188" t="s">
        <v>1964</v>
      </c>
      <c r="I7" s="625"/>
      <c r="J7" s="626"/>
      <c r="K7" s="185" t="s">
        <v>868</v>
      </c>
      <c r="L7" s="622"/>
      <c r="M7" s="622"/>
      <c r="N7" s="622"/>
      <c r="O7" s="189"/>
      <c r="P7" s="660" t="s">
        <v>1884</v>
      </c>
      <c r="Q7" s="660"/>
      <c r="R7" s="660"/>
      <c r="S7" s="660"/>
      <c r="T7" s="660"/>
      <c r="U7" s="660"/>
      <c r="V7" s="660"/>
      <c r="W7" s="660"/>
      <c r="X7" s="660"/>
      <c r="Y7" s="660"/>
      <c r="Z7" s="660"/>
      <c r="AA7" s="178" t="s">
        <v>1687</v>
      </c>
      <c r="AB7" s="289">
        <f>SUM(AC29:AC32)+AC37+AC44+AC45+SUM(AC53:AC56)+SUM(AC68:AC71)+SUM(AC79:AC82)+SUM(AC87:AC90)+AC94+AC132+AC136+AC140+AC144+AC146+SUM(AC325:AC401)</f>
        <v>0</v>
      </c>
      <c r="AC7" s="289"/>
      <c r="AD7" s="178"/>
    </row>
    <row r="8" spans="1:30" ht="12.75">
      <c r="A8" s="627" t="s">
        <v>869</v>
      </c>
      <c r="B8" s="627"/>
      <c r="C8" s="627"/>
      <c r="D8" s="628"/>
      <c r="E8" s="628"/>
      <c r="F8" s="628"/>
      <c r="G8" s="190"/>
      <c r="H8" s="629" t="s">
        <v>870</v>
      </c>
      <c r="I8" s="629"/>
      <c r="J8" s="629"/>
      <c r="K8" s="185" t="s">
        <v>871</v>
      </c>
      <c r="L8" s="622"/>
      <c r="M8" s="622"/>
      <c r="N8" s="622"/>
      <c r="O8" s="173"/>
      <c r="P8" s="660" t="s">
        <v>1885</v>
      </c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178" t="s">
        <v>985</v>
      </c>
      <c r="AB8" s="289">
        <f>SUM(AC402:AC457)</f>
        <v>0</v>
      </c>
      <c r="AC8" s="289"/>
      <c r="AD8" s="178"/>
    </row>
    <row r="9" spans="1:30" ht="12.75">
      <c r="A9" s="627" t="s">
        <v>872</v>
      </c>
      <c r="B9" s="627"/>
      <c r="C9" s="627"/>
      <c r="D9" s="628"/>
      <c r="E9" s="628"/>
      <c r="F9" s="628"/>
      <c r="G9" s="190"/>
      <c r="H9" s="631" t="s">
        <v>873</v>
      </c>
      <c r="I9" s="631"/>
      <c r="J9" s="631"/>
      <c r="K9" s="632"/>
      <c r="L9" s="633"/>
      <c r="M9" s="633"/>
      <c r="N9" s="633"/>
      <c r="O9" s="173"/>
      <c r="P9" s="660" t="s">
        <v>1886</v>
      </c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178" t="s">
        <v>874</v>
      </c>
      <c r="AB9" s="289">
        <f>SUM(AC458:AC487)</f>
        <v>0</v>
      </c>
      <c r="AC9" s="289"/>
      <c r="AD9" s="178"/>
    </row>
    <row r="10" spans="1:30" ht="12.75">
      <c r="A10" s="627" t="s">
        <v>875</v>
      </c>
      <c r="B10" s="627"/>
      <c r="C10" s="627"/>
      <c r="D10" s="628"/>
      <c r="E10" s="628"/>
      <c r="F10" s="628"/>
      <c r="G10" s="190"/>
      <c r="H10" s="630" t="s">
        <v>876</v>
      </c>
      <c r="I10" s="630"/>
      <c r="J10" s="191"/>
      <c r="K10" s="192" t="s">
        <v>278</v>
      </c>
      <c r="L10" s="628"/>
      <c r="M10" s="628"/>
      <c r="N10" s="628"/>
      <c r="O10" s="173"/>
      <c r="P10" s="1"/>
      <c r="Q10" s="259" t="s">
        <v>1328</v>
      </c>
      <c r="R10" s="285"/>
      <c r="S10" s="7"/>
      <c r="T10" s="268"/>
      <c r="U10" s="1"/>
      <c r="V10" s="1"/>
      <c r="W10" s="1"/>
      <c r="X10" s="1"/>
      <c r="Y10" s="1"/>
      <c r="Z10" s="286"/>
      <c r="AA10" s="178" t="s">
        <v>279</v>
      </c>
      <c r="AB10" s="1">
        <f>SUM(AC488:AC517)</f>
        <v>0</v>
      </c>
      <c r="AC10" s="286"/>
      <c r="AD10" s="178"/>
    </row>
    <row r="11" spans="1:29" ht="12.75">
      <c r="A11" s="646" t="s">
        <v>1234</v>
      </c>
      <c r="B11" s="646"/>
      <c r="C11" s="646"/>
      <c r="D11" s="628"/>
      <c r="E11" s="628"/>
      <c r="F11" s="628"/>
      <c r="G11" s="190"/>
      <c r="H11" s="630" t="s">
        <v>1235</v>
      </c>
      <c r="I11" s="630"/>
      <c r="J11" s="193"/>
      <c r="K11" s="194" t="s">
        <v>1236</v>
      </c>
      <c r="L11" s="195" t="s">
        <v>1103</v>
      </c>
      <c r="M11" s="195" t="s">
        <v>1104</v>
      </c>
      <c r="N11" s="196">
        <v>0</v>
      </c>
      <c r="O11" s="197"/>
      <c r="P11" s="660" t="s">
        <v>1337</v>
      </c>
      <c r="Q11" s="660"/>
      <c r="R11" s="660"/>
      <c r="S11" s="660"/>
      <c r="T11" s="660"/>
      <c r="U11" s="660"/>
      <c r="V11" s="660"/>
      <c r="W11" s="660"/>
      <c r="X11" s="1"/>
      <c r="Y11" s="1"/>
      <c r="Z11" s="286"/>
      <c r="AA11" s="178" t="s">
        <v>1638</v>
      </c>
      <c r="AB11" s="1">
        <f>SUM(AC518:AC526)</f>
        <v>0</v>
      </c>
      <c r="AC11" s="286"/>
    </row>
    <row r="12" spans="1:29" ht="12.75">
      <c r="A12" s="647" t="s">
        <v>1105</v>
      </c>
      <c r="B12" s="648"/>
      <c r="C12" s="648"/>
      <c r="D12" s="649"/>
      <c r="E12" s="650" t="s">
        <v>284</v>
      </c>
      <c r="F12" s="651"/>
      <c r="G12" s="651"/>
      <c r="H12" s="651"/>
      <c r="I12" s="651"/>
      <c r="J12" s="198">
        <v>0</v>
      </c>
      <c r="K12" s="194" t="s">
        <v>1236</v>
      </c>
      <c r="L12" s="195" t="s">
        <v>1103</v>
      </c>
      <c r="M12" s="195" t="s">
        <v>285</v>
      </c>
      <c r="N12" s="199">
        <v>0</v>
      </c>
      <c r="O12" s="200"/>
      <c r="P12" s="1" t="s">
        <v>1338</v>
      </c>
      <c r="Q12" s="1"/>
      <c r="R12" s="287"/>
      <c r="S12" s="7"/>
      <c r="T12" s="268"/>
      <c r="U12" s="1"/>
      <c r="V12" s="1"/>
      <c r="W12" s="1"/>
      <c r="X12" s="1"/>
      <c r="Y12" s="1"/>
      <c r="Z12" s="286"/>
      <c r="AB12" s="1"/>
      <c r="AC12" s="286"/>
    </row>
    <row r="13" spans="1:20" ht="23.25" thickBot="1">
      <c r="A13" s="634"/>
      <c r="B13" s="635"/>
      <c r="C13" s="635"/>
      <c r="D13" s="635"/>
      <c r="E13" s="636"/>
      <c r="F13" s="187"/>
      <c r="G13" s="187"/>
      <c r="H13" s="637" t="s">
        <v>286</v>
      </c>
      <c r="I13" s="638"/>
      <c r="J13" s="638"/>
      <c r="K13" s="638"/>
      <c r="L13" s="201">
        <f>J12/3.3972164</f>
        <v>0</v>
      </c>
      <c r="M13" s="639" t="s">
        <v>287</v>
      </c>
      <c r="N13" s="639"/>
      <c r="O13" s="202"/>
      <c r="P13" s="203" t="s">
        <v>288</v>
      </c>
      <c r="Q13" s="1"/>
      <c r="R13" s="269"/>
      <c r="S13" s="270"/>
      <c r="T13" s="271"/>
    </row>
    <row r="14" spans="5:28" ht="54" customHeight="1" thickBot="1">
      <c r="E14" s="204"/>
      <c r="F14" s="204"/>
      <c r="G14" s="205" t="s">
        <v>289</v>
      </c>
      <c r="H14" s="640" t="s">
        <v>290</v>
      </c>
      <c r="I14" s="641"/>
      <c r="J14" s="642"/>
      <c r="K14" s="643" t="s">
        <v>291</v>
      </c>
      <c r="L14" s="644"/>
      <c r="M14" s="644"/>
      <c r="N14" s="645"/>
      <c r="O14" s="657" t="s">
        <v>292</v>
      </c>
      <c r="P14" s="658"/>
      <c r="Q14" s="272"/>
      <c r="R14" s="273"/>
      <c r="S14" s="274"/>
      <c r="T14" s="275"/>
      <c r="AA14" s="607" t="s">
        <v>1753</v>
      </c>
      <c r="AB14" s="608"/>
    </row>
    <row r="15" spans="1:29" ht="69.75" customHeight="1">
      <c r="A15" s="284" t="s">
        <v>1889</v>
      </c>
      <c r="B15" s="206" t="s">
        <v>293</v>
      </c>
      <c r="C15" s="206" t="s">
        <v>217</v>
      </c>
      <c r="D15" s="206" t="s">
        <v>294</v>
      </c>
      <c r="E15" s="207" t="s">
        <v>295</v>
      </c>
      <c r="F15" s="208" t="s">
        <v>296</v>
      </c>
      <c r="G15" s="209" t="s">
        <v>297</v>
      </c>
      <c r="H15" s="538" t="s">
        <v>3684</v>
      </c>
      <c r="I15" s="210" t="s">
        <v>1254</v>
      </c>
      <c r="J15" s="211" t="s">
        <v>1255</v>
      </c>
      <c r="K15" s="211" t="s">
        <v>1256</v>
      </c>
      <c r="L15" s="211" t="s">
        <v>1257</v>
      </c>
      <c r="M15" s="211" t="s">
        <v>553</v>
      </c>
      <c r="N15" s="359" t="s">
        <v>554</v>
      </c>
      <c r="O15" s="212" t="s">
        <v>555</v>
      </c>
      <c r="P15" s="213" t="s">
        <v>556</v>
      </c>
      <c r="Q15" s="276" t="s">
        <v>1251</v>
      </c>
      <c r="R15" s="277" t="s">
        <v>1252</v>
      </c>
      <c r="S15" s="432" t="s">
        <v>1253</v>
      </c>
      <c r="T15" s="278"/>
      <c r="U15" s="290" t="s">
        <v>1339</v>
      </c>
      <c r="AA15" s="157" t="s">
        <v>1751</v>
      </c>
      <c r="AB15" s="157" t="s">
        <v>1752</v>
      </c>
      <c r="AC15" s="157" t="s">
        <v>554</v>
      </c>
    </row>
    <row r="16" spans="1:29" ht="42" customHeight="1">
      <c r="A16" s="157">
        <v>16</v>
      </c>
      <c r="B16" s="214"/>
      <c r="C16" s="214" t="s">
        <v>378</v>
      </c>
      <c r="D16" s="215" t="s">
        <v>1981</v>
      </c>
      <c r="E16" s="216" t="s">
        <v>558</v>
      </c>
      <c r="F16" s="214">
        <v>12</v>
      </c>
      <c r="G16" s="217">
        <v>2.2</v>
      </c>
      <c r="H16" s="390" t="s">
        <v>2942</v>
      </c>
      <c r="I16" s="218">
        <v>12</v>
      </c>
      <c r="J16" s="372">
        <v>22.06</v>
      </c>
      <c r="K16" s="426">
        <f>J16*I16</f>
        <v>264.71999999999997</v>
      </c>
      <c r="L16" s="307"/>
      <c r="M16" s="306"/>
      <c r="N16" s="429">
        <f aca="true" t="shared" si="0" ref="N16:N56">(J16*L16+T16)+(M16*K16)</f>
        <v>0</v>
      </c>
      <c r="O16" s="499">
        <v>360</v>
      </c>
      <c r="P16" s="500">
        <v>30</v>
      </c>
      <c r="Q16" s="279"/>
      <c r="R16" s="280">
        <v>0</v>
      </c>
      <c r="S16" s="433">
        <f aca="true" t="shared" si="1" ref="S16:S56">R16*J16</f>
        <v>0</v>
      </c>
      <c r="T16" s="281">
        <f>S16*L16</f>
        <v>0</v>
      </c>
      <c r="U16" s="291" t="s">
        <v>1340</v>
      </c>
      <c r="AB16">
        <f aca="true" t="shared" si="2" ref="AB16:AB22">M16*I16*F16</f>
        <v>0</v>
      </c>
      <c r="AC16">
        <f>AB16+AA16</f>
        <v>0</v>
      </c>
    </row>
    <row r="17" spans="1:29" ht="37.5" customHeight="1">
      <c r="A17" s="157">
        <f>A16+1</f>
        <v>17</v>
      </c>
      <c r="B17" s="219"/>
      <c r="C17" s="219" t="s">
        <v>1143</v>
      </c>
      <c r="D17" s="220" t="s">
        <v>1982</v>
      </c>
      <c r="E17" s="221" t="s">
        <v>558</v>
      </c>
      <c r="F17" s="219">
        <v>10</v>
      </c>
      <c r="G17" s="222">
        <v>2.5</v>
      </c>
      <c r="H17" s="539" t="s">
        <v>2943</v>
      </c>
      <c r="I17" s="223">
        <v>12</v>
      </c>
      <c r="J17" s="372">
        <v>30.07</v>
      </c>
      <c r="K17" s="426">
        <f>J17*I17</f>
        <v>360.84000000000003</v>
      </c>
      <c r="L17" s="307"/>
      <c r="M17" s="306"/>
      <c r="N17" s="430">
        <f t="shared" si="0"/>
        <v>0</v>
      </c>
      <c r="O17" s="499">
        <v>600</v>
      </c>
      <c r="P17" s="500">
        <v>50</v>
      </c>
      <c r="Q17" s="279"/>
      <c r="R17" s="280">
        <v>0</v>
      </c>
      <c r="S17" s="433">
        <f t="shared" si="1"/>
        <v>0</v>
      </c>
      <c r="T17" s="281">
        <f aca="true" t="shared" si="3" ref="T17:T82">S17*L17</f>
        <v>0</v>
      </c>
      <c r="U17" s="224" t="s">
        <v>1340</v>
      </c>
      <c r="AB17">
        <f t="shared" si="2"/>
        <v>0</v>
      </c>
      <c r="AC17">
        <f aca="true" t="shared" si="4" ref="AC17:AC80">AB17+AA17</f>
        <v>0</v>
      </c>
    </row>
    <row r="18" spans="1:29" ht="49.5" customHeight="1">
      <c r="A18" s="157">
        <f aca="true" t="shared" si="5" ref="A18:A81">A17+1</f>
        <v>18</v>
      </c>
      <c r="B18" s="219"/>
      <c r="C18" s="219" t="s">
        <v>1143</v>
      </c>
      <c r="D18" s="220" t="s">
        <v>1983</v>
      </c>
      <c r="E18" s="221" t="s">
        <v>558</v>
      </c>
      <c r="F18" s="219">
        <v>10</v>
      </c>
      <c r="G18" s="222">
        <v>2.5</v>
      </c>
      <c r="H18" s="503" t="s">
        <v>3207</v>
      </c>
      <c r="I18" s="223">
        <v>12</v>
      </c>
      <c r="J18" s="372">
        <v>43.22</v>
      </c>
      <c r="K18" s="426">
        <f>J18*I18</f>
        <v>518.64</v>
      </c>
      <c r="L18" s="307"/>
      <c r="M18" s="306"/>
      <c r="N18" s="430">
        <f>(J18*L18+T18)+(M18*K18)</f>
        <v>0</v>
      </c>
      <c r="O18" s="499">
        <v>360</v>
      </c>
      <c r="P18" s="500">
        <v>30</v>
      </c>
      <c r="Q18" s="279"/>
      <c r="R18" s="280">
        <v>0</v>
      </c>
      <c r="S18" s="433">
        <f>R18*J18</f>
        <v>0</v>
      </c>
      <c r="T18" s="281">
        <f t="shared" si="3"/>
        <v>0</v>
      </c>
      <c r="U18" s="224" t="s">
        <v>1340</v>
      </c>
      <c r="AB18">
        <f t="shared" si="2"/>
        <v>0</v>
      </c>
      <c r="AC18">
        <f t="shared" si="4"/>
        <v>0</v>
      </c>
    </row>
    <row r="19" spans="1:29" ht="39.75" customHeight="1">
      <c r="A19" s="157">
        <f t="shared" si="5"/>
        <v>19</v>
      </c>
      <c r="B19" s="219"/>
      <c r="C19" s="219" t="s">
        <v>1143</v>
      </c>
      <c r="D19" s="220" t="s">
        <v>1984</v>
      </c>
      <c r="E19" s="221" t="s">
        <v>558</v>
      </c>
      <c r="F19" s="219">
        <v>10</v>
      </c>
      <c r="G19" s="222">
        <v>2.5</v>
      </c>
      <c r="H19" s="540" t="s">
        <v>2944</v>
      </c>
      <c r="I19" s="223">
        <v>12</v>
      </c>
      <c r="J19" s="372">
        <v>34.38</v>
      </c>
      <c r="K19" s="426">
        <f>J19*I19</f>
        <v>412.56000000000006</v>
      </c>
      <c r="L19" s="307"/>
      <c r="M19" s="306"/>
      <c r="N19" s="430">
        <f>(J19*L19+T19)+(M19*K19)</f>
        <v>0</v>
      </c>
      <c r="O19" s="499">
        <v>1056</v>
      </c>
      <c r="P19" s="500">
        <v>88</v>
      </c>
      <c r="Q19" s="279"/>
      <c r="R19" s="280">
        <v>0</v>
      </c>
      <c r="S19" s="433">
        <f>R19*J19</f>
        <v>0</v>
      </c>
      <c r="T19" s="281">
        <f t="shared" si="3"/>
        <v>0</v>
      </c>
      <c r="U19" s="292" t="s">
        <v>1341</v>
      </c>
      <c r="AB19">
        <f t="shared" si="2"/>
        <v>0</v>
      </c>
      <c r="AC19">
        <f t="shared" si="4"/>
        <v>0</v>
      </c>
    </row>
    <row r="20" spans="1:29" ht="45.75" customHeight="1">
      <c r="A20" s="157">
        <f t="shared" si="5"/>
        <v>20</v>
      </c>
      <c r="B20" s="219"/>
      <c r="C20" s="219" t="s">
        <v>1143</v>
      </c>
      <c r="D20" s="220" t="s">
        <v>1985</v>
      </c>
      <c r="E20" s="221" t="s">
        <v>558</v>
      </c>
      <c r="F20" s="219">
        <v>9</v>
      </c>
      <c r="G20" s="222">
        <v>2.5</v>
      </c>
      <c r="H20" s="541" t="s">
        <v>2945</v>
      </c>
      <c r="I20" s="223">
        <v>8</v>
      </c>
      <c r="J20" s="372">
        <v>27.81</v>
      </c>
      <c r="K20" s="427">
        <f aca="true" t="shared" si="6" ref="K20:K46">J20*I20</f>
        <v>222.48</v>
      </c>
      <c r="L20" s="307"/>
      <c r="M20" s="306"/>
      <c r="N20" s="430">
        <f>(J20*L20+T20)+(M20*K20)</f>
        <v>0</v>
      </c>
      <c r="O20" s="499">
        <v>384</v>
      </c>
      <c r="P20" s="500">
        <v>48</v>
      </c>
      <c r="Q20" s="279"/>
      <c r="R20" s="280">
        <v>0</v>
      </c>
      <c r="S20" s="433">
        <f>R20*J20</f>
        <v>0</v>
      </c>
      <c r="T20" s="281">
        <f t="shared" si="3"/>
        <v>0</v>
      </c>
      <c r="U20" s="295" t="s">
        <v>1614</v>
      </c>
      <c r="AB20">
        <f t="shared" si="2"/>
        <v>0</v>
      </c>
      <c r="AC20">
        <f t="shared" si="4"/>
        <v>0</v>
      </c>
    </row>
    <row r="21" spans="1:29" ht="45.75" customHeight="1">
      <c r="A21" s="157">
        <f t="shared" si="5"/>
        <v>21</v>
      </c>
      <c r="B21" s="219"/>
      <c r="C21" s="219" t="s">
        <v>1143</v>
      </c>
      <c r="D21" s="220" t="s">
        <v>1986</v>
      </c>
      <c r="E21" s="221" t="s">
        <v>558</v>
      </c>
      <c r="F21" s="219">
        <v>24</v>
      </c>
      <c r="G21" s="222">
        <v>2.5</v>
      </c>
      <c r="H21" s="503" t="s">
        <v>1980</v>
      </c>
      <c r="I21" s="223">
        <v>4</v>
      </c>
      <c r="J21" s="372">
        <v>68.21</v>
      </c>
      <c r="K21" s="427">
        <f t="shared" si="6"/>
        <v>272.84</v>
      </c>
      <c r="L21" s="307"/>
      <c r="M21" s="306"/>
      <c r="N21" s="430">
        <f>(J21*L21+T21)+(M21*K21)</f>
        <v>0</v>
      </c>
      <c r="O21" s="499">
        <v>0</v>
      </c>
      <c r="P21" s="500">
        <v>0</v>
      </c>
      <c r="Q21" s="279"/>
      <c r="R21" s="280">
        <v>0</v>
      </c>
      <c r="S21" s="433">
        <f>R21*J21</f>
        <v>0</v>
      </c>
      <c r="T21" s="281">
        <f t="shared" si="3"/>
        <v>0</v>
      </c>
      <c r="U21" s="295" t="s">
        <v>1614</v>
      </c>
      <c r="AB21">
        <f t="shared" si="2"/>
        <v>0</v>
      </c>
      <c r="AC21">
        <f t="shared" si="4"/>
        <v>0</v>
      </c>
    </row>
    <row r="22" spans="1:29" ht="46.5" customHeight="1">
      <c r="A22" s="157">
        <f t="shared" si="5"/>
        <v>22</v>
      </c>
      <c r="B22" s="219"/>
      <c r="C22" s="219" t="s">
        <v>1143</v>
      </c>
      <c r="D22" s="220" t="s">
        <v>1987</v>
      </c>
      <c r="E22" s="221" t="s">
        <v>558</v>
      </c>
      <c r="F22" s="219">
        <v>12</v>
      </c>
      <c r="G22" s="222">
        <v>2.5</v>
      </c>
      <c r="H22" s="393" t="s">
        <v>2946</v>
      </c>
      <c r="I22" s="223">
        <v>8</v>
      </c>
      <c r="J22" s="372">
        <v>38.62</v>
      </c>
      <c r="K22" s="427">
        <f t="shared" si="6"/>
        <v>308.96</v>
      </c>
      <c r="L22" s="307"/>
      <c r="M22" s="306"/>
      <c r="N22" s="430">
        <f>(J22*L22+T22)+(M22*K22)</f>
        <v>0</v>
      </c>
      <c r="O22" s="499">
        <v>672</v>
      </c>
      <c r="P22" s="500">
        <v>84</v>
      </c>
      <c r="Q22" s="302"/>
      <c r="R22" s="280">
        <v>0</v>
      </c>
      <c r="S22" s="433">
        <f>R22*J22</f>
        <v>0</v>
      </c>
      <c r="T22" s="281">
        <f t="shared" si="3"/>
        <v>0</v>
      </c>
      <c r="U22" s="293" t="s">
        <v>1615</v>
      </c>
      <c r="AB22">
        <f t="shared" si="2"/>
        <v>0</v>
      </c>
      <c r="AC22">
        <f t="shared" si="4"/>
        <v>0</v>
      </c>
    </row>
    <row r="23" spans="1:29" ht="12.75">
      <c r="A23" s="157">
        <f t="shared" si="5"/>
        <v>23</v>
      </c>
      <c r="B23" s="219"/>
      <c r="C23" s="219" t="s">
        <v>219</v>
      </c>
      <c r="D23" s="220" t="s">
        <v>1988</v>
      </c>
      <c r="E23" s="221" t="s">
        <v>558</v>
      </c>
      <c r="F23" s="219">
        <v>6</v>
      </c>
      <c r="G23" s="222">
        <v>2.8</v>
      </c>
      <c r="H23" s="394" t="s">
        <v>312</v>
      </c>
      <c r="I23" s="223">
        <v>72</v>
      </c>
      <c r="J23" s="372">
        <v>4.82</v>
      </c>
      <c r="K23" s="427">
        <f t="shared" si="6"/>
        <v>347.04</v>
      </c>
      <c r="L23" s="307"/>
      <c r="M23" s="306"/>
      <c r="N23" s="430">
        <f t="shared" si="0"/>
        <v>0</v>
      </c>
      <c r="O23" s="499">
        <v>0</v>
      </c>
      <c r="P23" s="500">
        <v>0</v>
      </c>
      <c r="Q23" s="279"/>
      <c r="R23" s="280">
        <v>0</v>
      </c>
      <c r="S23" s="433">
        <f t="shared" si="1"/>
        <v>0</v>
      </c>
      <c r="T23" s="281">
        <f t="shared" si="3"/>
        <v>0</v>
      </c>
      <c r="U23" s="224" t="s">
        <v>1340</v>
      </c>
      <c r="AB23">
        <f>M23*I23</f>
        <v>0</v>
      </c>
      <c r="AC23">
        <f t="shared" si="4"/>
        <v>0</v>
      </c>
    </row>
    <row r="24" spans="1:29" ht="12.75">
      <c r="A24" s="157">
        <f t="shared" si="5"/>
        <v>24</v>
      </c>
      <c r="B24" s="219"/>
      <c r="C24" s="219" t="s">
        <v>1499</v>
      </c>
      <c r="D24" s="220" t="s">
        <v>1989</v>
      </c>
      <c r="E24" s="221" t="s">
        <v>558</v>
      </c>
      <c r="F24" s="219">
        <v>4</v>
      </c>
      <c r="G24" s="222">
        <v>3.2</v>
      </c>
      <c r="H24" s="394" t="s">
        <v>313</v>
      </c>
      <c r="I24" s="223">
        <v>36</v>
      </c>
      <c r="J24" s="372">
        <v>9.226561111111112</v>
      </c>
      <c r="K24" s="427">
        <f t="shared" si="6"/>
        <v>332.1562</v>
      </c>
      <c r="L24" s="307"/>
      <c r="M24" s="306"/>
      <c r="N24" s="430">
        <f t="shared" si="0"/>
        <v>0</v>
      </c>
      <c r="O24" s="499">
        <v>3600</v>
      </c>
      <c r="P24" s="500">
        <v>100</v>
      </c>
      <c r="Q24" s="279"/>
      <c r="R24" s="280">
        <v>0</v>
      </c>
      <c r="S24" s="433">
        <f t="shared" si="1"/>
        <v>0</v>
      </c>
      <c r="T24" s="281">
        <f t="shared" si="3"/>
        <v>0</v>
      </c>
      <c r="U24" s="224" t="s">
        <v>1340</v>
      </c>
      <c r="AB24">
        <f aca="true" t="shared" si="7" ref="AB24:AB87">M24*I24</f>
        <v>0</v>
      </c>
      <c r="AC24">
        <f t="shared" si="4"/>
        <v>0</v>
      </c>
    </row>
    <row r="25" spans="1:29" ht="12.75">
      <c r="A25" s="157">
        <f t="shared" si="5"/>
        <v>25</v>
      </c>
      <c r="B25" s="219"/>
      <c r="C25" s="219" t="s">
        <v>1499</v>
      </c>
      <c r="D25" s="220" t="s">
        <v>1990</v>
      </c>
      <c r="E25" s="221" t="s">
        <v>558</v>
      </c>
      <c r="F25" s="219">
        <v>4</v>
      </c>
      <c r="G25" s="222">
        <v>3.2</v>
      </c>
      <c r="H25" s="394" t="s">
        <v>314</v>
      </c>
      <c r="I25" s="223">
        <v>36</v>
      </c>
      <c r="J25" s="372">
        <v>9.347713888888888</v>
      </c>
      <c r="K25" s="427">
        <f t="shared" si="6"/>
        <v>336.5177</v>
      </c>
      <c r="L25" s="307"/>
      <c r="M25" s="306"/>
      <c r="N25" s="430">
        <f t="shared" si="0"/>
        <v>0</v>
      </c>
      <c r="O25" s="499">
        <v>3600</v>
      </c>
      <c r="P25" s="500">
        <v>100</v>
      </c>
      <c r="Q25" s="279"/>
      <c r="R25" s="280">
        <v>0</v>
      </c>
      <c r="S25" s="433">
        <f t="shared" si="1"/>
        <v>0</v>
      </c>
      <c r="T25" s="281">
        <f t="shared" si="3"/>
        <v>0</v>
      </c>
      <c r="U25" s="224" t="s">
        <v>1340</v>
      </c>
      <c r="AB25">
        <f t="shared" si="7"/>
        <v>0</v>
      </c>
      <c r="AC25">
        <f t="shared" si="4"/>
        <v>0</v>
      </c>
    </row>
    <row r="26" spans="1:29" ht="12.75">
      <c r="A26" s="157">
        <f t="shared" si="5"/>
        <v>26</v>
      </c>
      <c r="B26" s="219"/>
      <c r="C26" s="219" t="s">
        <v>1686</v>
      </c>
      <c r="D26" s="220" t="s">
        <v>1991</v>
      </c>
      <c r="E26" s="221" t="s">
        <v>558</v>
      </c>
      <c r="F26" s="219">
        <v>1</v>
      </c>
      <c r="G26" s="222">
        <v>3.6</v>
      </c>
      <c r="H26" s="394" t="s">
        <v>577</v>
      </c>
      <c r="I26" s="223">
        <v>24</v>
      </c>
      <c r="J26" s="372">
        <v>15.33</v>
      </c>
      <c r="K26" s="427">
        <f t="shared" si="6"/>
        <v>367.92</v>
      </c>
      <c r="L26" s="307"/>
      <c r="M26" s="306"/>
      <c r="N26" s="430">
        <f t="shared" si="0"/>
        <v>0</v>
      </c>
      <c r="O26" s="499">
        <v>0</v>
      </c>
      <c r="P26" s="500">
        <v>0</v>
      </c>
      <c r="Q26" s="279"/>
      <c r="R26" s="280">
        <v>0</v>
      </c>
      <c r="S26" s="433">
        <f t="shared" si="1"/>
        <v>0</v>
      </c>
      <c r="T26" s="281">
        <f t="shared" si="3"/>
        <v>0</v>
      </c>
      <c r="U26" s="224" t="s">
        <v>1340</v>
      </c>
      <c r="AB26">
        <f t="shared" si="7"/>
        <v>0</v>
      </c>
      <c r="AC26">
        <f t="shared" si="4"/>
        <v>0</v>
      </c>
    </row>
    <row r="27" spans="1:29" ht="12.75">
      <c r="A27" s="157">
        <f t="shared" si="5"/>
        <v>27</v>
      </c>
      <c r="B27" s="219"/>
      <c r="C27" s="219" t="s">
        <v>1686</v>
      </c>
      <c r="D27" s="220" t="s">
        <v>1992</v>
      </c>
      <c r="E27" s="221" t="s">
        <v>558</v>
      </c>
      <c r="F27" s="219">
        <v>1</v>
      </c>
      <c r="G27" s="222">
        <v>3.6</v>
      </c>
      <c r="H27" s="394" t="s">
        <v>578</v>
      </c>
      <c r="I27" s="223">
        <v>24</v>
      </c>
      <c r="J27" s="372">
        <v>15.33</v>
      </c>
      <c r="K27" s="427">
        <f t="shared" si="6"/>
        <v>367.92</v>
      </c>
      <c r="L27" s="307"/>
      <c r="M27" s="306"/>
      <c r="N27" s="430">
        <f t="shared" si="0"/>
        <v>0</v>
      </c>
      <c r="O27" s="499">
        <v>0</v>
      </c>
      <c r="P27" s="500">
        <v>0</v>
      </c>
      <c r="Q27" s="279"/>
      <c r="R27" s="280">
        <v>0</v>
      </c>
      <c r="S27" s="433">
        <f t="shared" si="1"/>
        <v>0</v>
      </c>
      <c r="T27" s="281">
        <f t="shared" si="3"/>
        <v>0</v>
      </c>
      <c r="U27" s="224" t="s">
        <v>1340</v>
      </c>
      <c r="AB27">
        <f t="shared" si="7"/>
        <v>0</v>
      </c>
      <c r="AC27">
        <f t="shared" si="4"/>
        <v>0</v>
      </c>
    </row>
    <row r="28" spans="1:29" ht="12.75">
      <c r="A28" s="157">
        <f t="shared" si="5"/>
        <v>28</v>
      </c>
      <c r="B28" s="219"/>
      <c r="C28" s="219" t="s">
        <v>1686</v>
      </c>
      <c r="D28" s="220" t="s">
        <v>1993</v>
      </c>
      <c r="E28" s="221" t="s">
        <v>558</v>
      </c>
      <c r="F28" s="219">
        <v>1</v>
      </c>
      <c r="G28" s="222">
        <v>3.6</v>
      </c>
      <c r="H28" s="394" t="s">
        <v>579</v>
      </c>
      <c r="I28" s="223">
        <v>24</v>
      </c>
      <c r="J28" s="372">
        <v>15.33</v>
      </c>
      <c r="K28" s="427">
        <f t="shared" si="6"/>
        <v>367.92</v>
      </c>
      <c r="L28" s="307"/>
      <c r="M28" s="306"/>
      <c r="N28" s="430">
        <f t="shared" si="0"/>
        <v>0</v>
      </c>
      <c r="O28" s="499">
        <v>0</v>
      </c>
      <c r="P28" s="500">
        <v>0</v>
      </c>
      <c r="Q28" s="279"/>
      <c r="R28" s="280">
        <v>0</v>
      </c>
      <c r="S28" s="433">
        <f t="shared" si="1"/>
        <v>0</v>
      </c>
      <c r="T28" s="281">
        <f t="shared" si="3"/>
        <v>0</v>
      </c>
      <c r="U28" s="224" t="s">
        <v>1340</v>
      </c>
      <c r="AB28">
        <f t="shared" si="7"/>
        <v>0</v>
      </c>
      <c r="AC28">
        <f t="shared" si="4"/>
        <v>0</v>
      </c>
    </row>
    <row r="29" spans="1:29" ht="12.75">
      <c r="A29" s="157">
        <f t="shared" si="5"/>
        <v>29</v>
      </c>
      <c r="B29" s="219"/>
      <c r="C29" s="219" t="s">
        <v>1687</v>
      </c>
      <c r="D29" s="220" t="s">
        <v>1994</v>
      </c>
      <c r="E29" s="221" t="s">
        <v>558</v>
      </c>
      <c r="F29" s="219">
        <v>1</v>
      </c>
      <c r="G29" s="222">
        <v>4</v>
      </c>
      <c r="H29" s="394" t="s">
        <v>313</v>
      </c>
      <c r="I29" s="223">
        <v>9</v>
      </c>
      <c r="J29" s="372">
        <v>29.23</v>
      </c>
      <c r="K29" s="427">
        <f t="shared" si="6"/>
        <v>263.07</v>
      </c>
      <c r="L29" s="307"/>
      <c r="M29" s="306"/>
      <c r="N29" s="430">
        <f t="shared" si="0"/>
        <v>0</v>
      </c>
      <c r="O29" s="499">
        <v>0</v>
      </c>
      <c r="P29" s="500">
        <v>0</v>
      </c>
      <c r="Q29" s="279"/>
      <c r="R29" s="280">
        <v>0</v>
      </c>
      <c r="S29" s="433">
        <f t="shared" si="1"/>
        <v>0</v>
      </c>
      <c r="T29" s="281">
        <f t="shared" si="3"/>
        <v>0</v>
      </c>
      <c r="U29" s="224" t="s">
        <v>1340</v>
      </c>
      <c r="AB29">
        <f t="shared" si="7"/>
        <v>0</v>
      </c>
      <c r="AC29">
        <f t="shared" si="4"/>
        <v>0</v>
      </c>
    </row>
    <row r="30" spans="1:29" ht="12.75">
      <c r="A30" s="157">
        <f t="shared" si="5"/>
        <v>30</v>
      </c>
      <c r="B30" s="219"/>
      <c r="C30" s="219" t="s">
        <v>1687</v>
      </c>
      <c r="D30" s="220" t="s">
        <v>1995</v>
      </c>
      <c r="E30" s="221" t="s">
        <v>558</v>
      </c>
      <c r="F30" s="219">
        <v>1</v>
      </c>
      <c r="G30" s="222">
        <v>4</v>
      </c>
      <c r="H30" s="394" t="s">
        <v>314</v>
      </c>
      <c r="I30" s="223">
        <v>9</v>
      </c>
      <c r="J30" s="372">
        <v>29.23</v>
      </c>
      <c r="K30" s="427">
        <f t="shared" si="6"/>
        <v>263.07</v>
      </c>
      <c r="L30" s="307"/>
      <c r="M30" s="306"/>
      <c r="N30" s="430">
        <f t="shared" si="0"/>
        <v>0</v>
      </c>
      <c r="O30" s="499">
        <v>0</v>
      </c>
      <c r="P30" s="500">
        <v>0</v>
      </c>
      <c r="Q30" s="279"/>
      <c r="R30" s="280">
        <v>0</v>
      </c>
      <c r="S30" s="433">
        <f t="shared" si="1"/>
        <v>0</v>
      </c>
      <c r="T30" s="281">
        <f t="shared" si="3"/>
        <v>0</v>
      </c>
      <c r="U30" s="224" t="s">
        <v>1340</v>
      </c>
      <c r="AB30">
        <f t="shared" si="7"/>
        <v>0</v>
      </c>
      <c r="AC30">
        <f t="shared" si="4"/>
        <v>0</v>
      </c>
    </row>
    <row r="31" spans="1:29" ht="12.75">
      <c r="A31" s="157">
        <f t="shared" si="5"/>
        <v>31</v>
      </c>
      <c r="B31" s="219"/>
      <c r="C31" s="219" t="s">
        <v>1687</v>
      </c>
      <c r="D31" s="220" t="s">
        <v>1996</v>
      </c>
      <c r="E31" s="221" t="s">
        <v>558</v>
      </c>
      <c r="F31" s="219">
        <v>1</v>
      </c>
      <c r="G31" s="222">
        <v>4</v>
      </c>
      <c r="H31" s="394" t="s">
        <v>580</v>
      </c>
      <c r="I31" s="223">
        <v>9</v>
      </c>
      <c r="J31" s="372">
        <v>29.23</v>
      </c>
      <c r="K31" s="427">
        <f t="shared" si="6"/>
        <v>263.07</v>
      </c>
      <c r="L31" s="307"/>
      <c r="M31" s="306"/>
      <c r="N31" s="430">
        <f t="shared" si="0"/>
        <v>0</v>
      </c>
      <c r="O31" s="499">
        <v>0</v>
      </c>
      <c r="P31" s="500">
        <v>0</v>
      </c>
      <c r="Q31" s="279"/>
      <c r="R31" s="280">
        <v>0</v>
      </c>
      <c r="S31" s="433">
        <f t="shared" si="1"/>
        <v>0</v>
      </c>
      <c r="T31" s="281">
        <f t="shared" si="3"/>
        <v>0</v>
      </c>
      <c r="U31" s="224" t="s">
        <v>1340</v>
      </c>
      <c r="AB31">
        <f t="shared" si="7"/>
        <v>0</v>
      </c>
      <c r="AC31">
        <f t="shared" si="4"/>
        <v>0</v>
      </c>
    </row>
    <row r="32" spans="1:29" ht="12.75">
      <c r="A32" s="157">
        <f t="shared" si="5"/>
        <v>32</v>
      </c>
      <c r="B32" s="219"/>
      <c r="C32" s="219" t="s">
        <v>1687</v>
      </c>
      <c r="D32" s="220" t="s">
        <v>1997</v>
      </c>
      <c r="E32" s="221" t="s">
        <v>558</v>
      </c>
      <c r="F32" s="219">
        <v>1</v>
      </c>
      <c r="G32" s="222">
        <v>4</v>
      </c>
      <c r="H32" s="549" t="s">
        <v>581</v>
      </c>
      <c r="I32" s="223">
        <v>9</v>
      </c>
      <c r="J32" s="372">
        <v>29.23</v>
      </c>
      <c r="K32" s="427">
        <f t="shared" si="6"/>
        <v>263.07</v>
      </c>
      <c r="L32" s="307"/>
      <c r="M32" s="306"/>
      <c r="N32" s="430">
        <f t="shared" si="0"/>
        <v>0</v>
      </c>
      <c r="O32" s="499">
        <v>0</v>
      </c>
      <c r="P32" s="500">
        <v>0</v>
      </c>
      <c r="Q32" s="279"/>
      <c r="R32" s="280">
        <v>0</v>
      </c>
      <c r="S32" s="433">
        <f t="shared" si="1"/>
        <v>0</v>
      </c>
      <c r="T32" s="281">
        <f t="shared" si="3"/>
        <v>0</v>
      </c>
      <c r="U32" s="224" t="s">
        <v>1340</v>
      </c>
      <c r="AB32">
        <f t="shared" si="7"/>
        <v>0</v>
      </c>
      <c r="AC32">
        <f t="shared" si="4"/>
        <v>0</v>
      </c>
    </row>
    <row r="33" spans="1:29" ht="12.75">
      <c r="A33" s="157">
        <f t="shared" si="5"/>
        <v>33</v>
      </c>
      <c r="B33" s="219"/>
      <c r="C33" s="219" t="s">
        <v>219</v>
      </c>
      <c r="D33" s="220" t="s">
        <v>1998</v>
      </c>
      <c r="E33" s="221" t="s">
        <v>558</v>
      </c>
      <c r="F33" s="219">
        <v>6</v>
      </c>
      <c r="G33" s="222">
        <v>3</v>
      </c>
      <c r="H33" s="379" t="s">
        <v>1977</v>
      </c>
      <c r="I33" s="223">
        <v>36</v>
      </c>
      <c r="J33" s="372">
        <v>6.04</v>
      </c>
      <c r="K33" s="427">
        <f t="shared" si="6"/>
        <v>217.44</v>
      </c>
      <c r="L33" s="307"/>
      <c r="M33" s="306"/>
      <c r="N33" s="430">
        <f t="shared" si="0"/>
        <v>0</v>
      </c>
      <c r="O33" s="499">
        <v>720</v>
      </c>
      <c r="P33" s="500">
        <v>20</v>
      </c>
      <c r="Q33" s="279"/>
      <c r="R33" s="280">
        <v>0</v>
      </c>
      <c r="S33" s="433">
        <f t="shared" si="1"/>
        <v>0</v>
      </c>
      <c r="T33" s="281">
        <f t="shared" si="3"/>
        <v>0</v>
      </c>
      <c r="U33" s="376" t="s">
        <v>3067</v>
      </c>
      <c r="AB33">
        <f t="shared" si="7"/>
        <v>0</v>
      </c>
      <c r="AC33">
        <f t="shared" si="4"/>
        <v>0</v>
      </c>
    </row>
    <row r="34" spans="1:29" ht="12.75">
      <c r="A34" s="157">
        <f>A33+1</f>
        <v>34</v>
      </c>
      <c r="B34" s="219"/>
      <c r="C34" s="219" t="s">
        <v>219</v>
      </c>
      <c r="D34" s="220" t="s">
        <v>1999</v>
      </c>
      <c r="E34" s="221" t="s">
        <v>558</v>
      </c>
      <c r="F34" s="219">
        <v>6</v>
      </c>
      <c r="G34" s="222">
        <v>3</v>
      </c>
      <c r="H34" s="379" t="s">
        <v>1978</v>
      </c>
      <c r="I34" s="223">
        <v>36</v>
      </c>
      <c r="J34" s="372">
        <v>4.9</v>
      </c>
      <c r="K34" s="427">
        <f t="shared" si="6"/>
        <v>176.4</v>
      </c>
      <c r="L34" s="307"/>
      <c r="M34" s="306"/>
      <c r="N34" s="430">
        <f t="shared" si="0"/>
        <v>0</v>
      </c>
      <c r="O34" s="499">
        <v>1764</v>
      </c>
      <c r="P34" s="500">
        <v>49</v>
      </c>
      <c r="Q34" s="279"/>
      <c r="R34" s="280">
        <v>0</v>
      </c>
      <c r="S34" s="433">
        <f t="shared" si="1"/>
        <v>0</v>
      </c>
      <c r="T34" s="281">
        <f t="shared" si="3"/>
        <v>0</v>
      </c>
      <c r="U34" s="376" t="s">
        <v>3067</v>
      </c>
      <c r="AB34">
        <f t="shared" si="7"/>
        <v>0</v>
      </c>
      <c r="AC34">
        <f t="shared" si="4"/>
        <v>0</v>
      </c>
    </row>
    <row r="35" spans="1:29" ht="12.75">
      <c r="A35" s="157">
        <f t="shared" si="5"/>
        <v>35</v>
      </c>
      <c r="B35" s="219"/>
      <c r="C35" s="219" t="s">
        <v>1499</v>
      </c>
      <c r="D35" s="220" t="s">
        <v>2000</v>
      </c>
      <c r="E35" s="221" t="s">
        <v>558</v>
      </c>
      <c r="F35" s="219">
        <v>4</v>
      </c>
      <c r="G35" s="222">
        <v>3.2</v>
      </c>
      <c r="H35" s="379" t="s">
        <v>1979</v>
      </c>
      <c r="I35" s="223">
        <v>36</v>
      </c>
      <c r="J35" s="372">
        <v>8.91</v>
      </c>
      <c r="K35" s="427">
        <f t="shared" si="6"/>
        <v>320.76</v>
      </c>
      <c r="L35" s="307"/>
      <c r="M35" s="306"/>
      <c r="N35" s="430">
        <f t="shared" si="0"/>
        <v>0</v>
      </c>
      <c r="O35" s="499">
        <v>1080</v>
      </c>
      <c r="P35" s="500">
        <v>30</v>
      </c>
      <c r="Q35" s="279"/>
      <c r="R35" s="280">
        <v>0</v>
      </c>
      <c r="S35" s="433">
        <f t="shared" si="1"/>
        <v>0</v>
      </c>
      <c r="T35" s="281">
        <f t="shared" si="3"/>
        <v>0</v>
      </c>
      <c r="U35" s="376" t="s">
        <v>3067</v>
      </c>
      <c r="AB35">
        <f t="shared" si="7"/>
        <v>0</v>
      </c>
      <c r="AC35">
        <f t="shared" si="4"/>
        <v>0</v>
      </c>
    </row>
    <row r="36" spans="1:29" ht="12.75">
      <c r="A36" s="157">
        <f t="shared" si="5"/>
        <v>36</v>
      </c>
      <c r="B36" s="219"/>
      <c r="C36" s="219" t="s">
        <v>1686</v>
      </c>
      <c r="D36" s="220" t="s">
        <v>2001</v>
      </c>
      <c r="E36" s="221" t="s">
        <v>558</v>
      </c>
      <c r="F36" s="219">
        <v>3</v>
      </c>
      <c r="G36" s="222">
        <v>3.6</v>
      </c>
      <c r="H36" s="379" t="s">
        <v>1978</v>
      </c>
      <c r="I36" s="223">
        <v>18</v>
      </c>
      <c r="J36" s="372">
        <v>16.66</v>
      </c>
      <c r="K36" s="427">
        <f t="shared" si="6"/>
        <v>299.88</v>
      </c>
      <c r="L36" s="307"/>
      <c r="M36" s="306"/>
      <c r="N36" s="430">
        <f t="shared" si="0"/>
        <v>0</v>
      </c>
      <c r="O36" s="499">
        <v>324</v>
      </c>
      <c r="P36" s="500">
        <v>18</v>
      </c>
      <c r="Q36" s="279"/>
      <c r="R36" s="280">
        <v>0</v>
      </c>
      <c r="S36" s="433">
        <f t="shared" si="1"/>
        <v>0</v>
      </c>
      <c r="T36" s="281">
        <f t="shared" si="3"/>
        <v>0</v>
      </c>
      <c r="U36" s="376" t="s">
        <v>3067</v>
      </c>
      <c r="AB36">
        <f t="shared" si="7"/>
        <v>0</v>
      </c>
      <c r="AC36">
        <f t="shared" si="4"/>
        <v>0</v>
      </c>
    </row>
    <row r="37" spans="1:29" ht="12.75">
      <c r="A37" s="157">
        <f t="shared" si="5"/>
        <v>37</v>
      </c>
      <c r="B37" s="219"/>
      <c r="C37" s="219" t="s">
        <v>1687</v>
      </c>
      <c r="D37" s="220" t="s">
        <v>2002</v>
      </c>
      <c r="E37" s="221" t="s">
        <v>558</v>
      </c>
      <c r="F37" s="219">
        <v>1</v>
      </c>
      <c r="G37" s="222">
        <v>4</v>
      </c>
      <c r="H37" s="379" t="s">
        <v>1978</v>
      </c>
      <c r="I37" s="223">
        <v>9</v>
      </c>
      <c r="J37" s="372">
        <v>29.177888888888887</v>
      </c>
      <c r="K37" s="427">
        <f t="shared" si="6"/>
        <v>262.601</v>
      </c>
      <c r="L37" s="307"/>
      <c r="M37" s="306"/>
      <c r="N37" s="430">
        <f t="shared" si="0"/>
        <v>0</v>
      </c>
      <c r="O37" s="499">
        <v>0</v>
      </c>
      <c r="P37" s="500">
        <v>0</v>
      </c>
      <c r="Q37" s="279"/>
      <c r="R37" s="280">
        <v>0</v>
      </c>
      <c r="S37" s="433">
        <f t="shared" si="1"/>
        <v>0</v>
      </c>
      <c r="T37" s="281">
        <f t="shared" si="3"/>
        <v>0</v>
      </c>
      <c r="U37" s="376" t="s">
        <v>3067</v>
      </c>
      <c r="AB37">
        <f t="shared" si="7"/>
        <v>0</v>
      </c>
      <c r="AC37">
        <f t="shared" si="4"/>
        <v>0</v>
      </c>
    </row>
    <row r="38" spans="1:29" ht="12.75">
      <c r="A38" s="157">
        <f t="shared" si="5"/>
        <v>38</v>
      </c>
      <c r="B38" s="219"/>
      <c r="C38" s="219" t="s">
        <v>219</v>
      </c>
      <c r="D38" s="379" t="s">
        <v>3256</v>
      </c>
      <c r="E38" s="221" t="s">
        <v>558</v>
      </c>
      <c r="F38" s="219">
        <v>8</v>
      </c>
      <c r="G38" s="222">
        <v>3</v>
      </c>
      <c r="H38" s="379" t="s">
        <v>3059</v>
      </c>
      <c r="I38" s="223">
        <v>72</v>
      </c>
      <c r="J38" s="372">
        <v>4.484977777777778</v>
      </c>
      <c r="K38" s="427">
        <f t="shared" si="6"/>
        <v>322.9184</v>
      </c>
      <c r="L38" s="307"/>
      <c r="M38" s="306"/>
      <c r="N38" s="430">
        <f t="shared" si="0"/>
        <v>0</v>
      </c>
      <c r="O38" s="499">
        <v>7488</v>
      </c>
      <c r="P38" s="500">
        <v>104</v>
      </c>
      <c r="Q38" s="279"/>
      <c r="R38" s="280">
        <v>0</v>
      </c>
      <c r="S38" s="433">
        <f t="shared" si="1"/>
        <v>0</v>
      </c>
      <c r="T38" s="281">
        <f t="shared" si="3"/>
        <v>0</v>
      </c>
      <c r="U38" s="435" t="s">
        <v>3068</v>
      </c>
      <c r="AB38">
        <f t="shared" si="7"/>
        <v>0</v>
      </c>
      <c r="AC38">
        <f t="shared" si="4"/>
        <v>0</v>
      </c>
    </row>
    <row r="39" spans="1:29" ht="12.75">
      <c r="A39" s="157">
        <f t="shared" si="5"/>
        <v>39</v>
      </c>
      <c r="B39" s="219"/>
      <c r="C39" s="219" t="s">
        <v>219</v>
      </c>
      <c r="D39" s="379" t="s">
        <v>3257</v>
      </c>
      <c r="E39" s="221" t="s">
        <v>558</v>
      </c>
      <c r="F39" s="219">
        <v>8</v>
      </c>
      <c r="G39" s="222">
        <v>3</v>
      </c>
      <c r="H39" s="379" t="s">
        <v>3060</v>
      </c>
      <c r="I39" s="223">
        <v>72</v>
      </c>
      <c r="J39" s="372">
        <v>3.9237027777777778</v>
      </c>
      <c r="K39" s="427">
        <f t="shared" si="6"/>
        <v>282.5066</v>
      </c>
      <c r="L39" s="307"/>
      <c r="M39" s="306"/>
      <c r="N39" s="430">
        <f t="shared" si="0"/>
        <v>0</v>
      </c>
      <c r="O39" s="499">
        <v>8136</v>
      </c>
      <c r="P39" s="500">
        <v>113</v>
      </c>
      <c r="Q39" s="279"/>
      <c r="R39" s="280">
        <v>0</v>
      </c>
      <c r="S39" s="433">
        <f t="shared" si="1"/>
        <v>0</v>
      </c>
      <c r="T39" s="281">
        <f t="shared" si="3"/>
        <v>0</v>
      </c>
      <c r="U39" s="435" t="s">
        <v>3068</v>
      </c>
      <c r="AB39">
        <f t="shared" si="7"/>
        <v>0</v>
      </c>
      <c r="AC39">
        <f t="shared" si="4"/>
        <v>0</v>
      </c>
    </row>
    <row r="40" spans="1:29" ht="12.75">
      <c r="A40" s="157">
        <f t="shared" si="5"/>
        <v>40</v>
      </c>
      <c r="B40" s="219"/>
      <c r="C40" s="219" t="s">
        <v>1499</v>
      </c>
      <c r="D40" s="379" t="s">
        <v>3269</v>
      </c>
      <c r="E40" s="221" t="s">
        <v>558</v>
      </c>
      <c r="F40" s="219">
        <v>6</v>
      </c>
      <c r="G40" s="222">
        <v>3.2</v>
      </c>
      <c r="H40" s="379" t="s">
        <v>3061</v>
      </c>
      <c r="I40" s="223">
        <v>36</v>
      </c>
      <c r="J40" s="372">
        <v>7.472825</v>
      </c>
      <c r="K40" s="427">
        <f t="shared" si="6"/>
        <v>269.0217</v>
      </c>
      <c r="L40" s="307"/>
      <c r="M40" s="306"/>
      <c r="N40" s="430">
        <f t="shared" si="0"/>
        <v>0</v>
      </c>
      <c r="O40" s="499">
        <v>2988</v>
      </c>
      <c r="P40" s="500">
        <v>83</v>
      </c>
      <c r="Q40" s="279"/>
      <c r="R40" s="280">
        <v>0</v>
      </c>
      <c r="S40" s="433">
        <f t="shared" si="1"/>
        <v>0</v>
      </c>
      <c r="T40" s="281">
        <f t="shared" si="3"/>
        <v>0</v>
      </c>
      <c r="U40" s="435" t="s">
        <v>3068</v>
      </c>
      <c r="AB40">
        <f t="shared" si="7"/>
        <v>0</v>
      </c>
      <c r="AC40">
        <f t="shared" si="4"/>
        <v>0</v>
      </c>
    </row>
    <row r="41" spans="1:29" ht="12.75">
      <c r="A41" s="157">
        <f t="shared" si="5"/>
        <v>41</v>
      </c>
      <c r="B41" s="219"/>
      <c r="C41" s="219" t="s">
        <v>1499</v>
      </c>
      <c r="D41" s="379" t="s">
        <v>3270</v>
      </c>
      <c r="E41" s="221" t="s">
        <v>558</v>
      </c>
      <c r="F41" s="219">
        <v>6</v>
      </c>
      <c r="G41" s="222">
        <v>3.2</v>
      </c>
      <c r="H41" s="379" t="s">
        <v>3062</v>
      </c>
      <c r="I41" s="223">
        <v>36</v>
      </c>
      <c r="J41" s="372">
        <v>7.591197222222222</v>
      </c>
      <c r="K41" s="427">
        <f t="shared" si="6"/>
        <v>273.2831</v>
      </c>
      <c r="L41" s="307"/>
      <c r="M41" s="306"/>
      <c r="N41" s="430">
        <f t="shared" si="0"/>
        <v>0</v>
      </c>
      <c r="O41" s="499">
        <v>3168</v>
      </c>
      <c r="P41" s="500">
        <v>88</v>
      </c>
      <c r="Q41" s="279"/>
      <c r="R41" s="280">
        <v>0</v>
      </c>
      <c r="S41" s="433">
        <f t="shared" si="1"/>
        <v>0</v>
      </c>
      <c r="T41" s="281">
        <f t="shared" si="3"/>
        <v>0</v>
      </c>
      <c r="U41" s="435" t="s">
        <v>3068</v>
      </c>
      <c r="AB41">
        <f t="shared" si="7"/>
        <v>0</v>
      </c>
      <c r="AC41">
        <f t="shared" si="4"/>
        <v>0</v>
      </c>
    </row>
    <row r="42" spans="1:29" ht="12.75">
      <c r="A42" s="157">
        <f t="shared" si="5"/>
        <v>42</v>
      </c>
      <c r="B42" s="219"/>
      <c r="C42" s="219" t="s">
        <v>1686</v>
      </c>
      <c r="D42" s="379" t="s">
        <v>3271</v>
      </c>
      <c r="E42" s="221" t="s">
        <v>558</v>
      </c>
      <c r="F42" s="219">
        <v>4</v>
      </c>
      <c r="G42" s="222">
        <v>3.6</v>
      </c>
      <c r="H42" s="379" t="s">
        <v>3063</v>
      </c>
      <c r="I42" s="223">
        <v>24</v>
      </c>
      <c r="J42" s="372">
        <v>12.4819375</v>
      </c>
      <c r="K42" s="427">
        <f t="shared" si="6"/>
        <v>299.5665</v>
      </c>
      <c r="L42" s="307"/>
      <c r="M42" s="306"/>
      <c r="N42" s="430">
        <f t="shared" si="0"/>
        <v>0</v>
      </c>
      <c r="O42" s="499">
        <v>600</v>
      </c>
      <c r="P42" s="500">
        <v>25</v>
      </c>
      <c r="Q42" s="279"/>
      <c r="R42" s="280">
        <v>0</v>
      </c>
      <c r="S42" s="433">
        <f t="shared" si="1"/>
        <v>0</v>
      </c>
      <c r="T42" s="281">
        <f t="shared" si="3"/>
        <v>0</v>
      </c>
      <c r="U42" s="435" t="s">
        <v>3068</v>
      </c>
      <c r="AB42">
        <f t="shared" si="7"/>
        <v>0</v>
      </c>
      <c r="AC42">
        <f t="shared" si="4"/>
        <v>0</v>
      </c>
    </row>
    <row r="43" spans="1:29" ht="12.75">
      <c r="A43" s="157">
        <f t="shared" si="5"/>
        <v>43</v>
      </c>
      <c r="B43" s="219"/>
      <c r="C43" s="219" t="s">
        <v>1686</v>
      </c>
      <c r="D43" s="379" t="s">
        <v>3272</v>
      </c>
      <c r="E43" s="221" t="s">
        <v>558</v>
      </c>
      <c r="F43" s="219">
        <v>4</v>
      </c>
      <c r="G43" s="222">
        <v>3.6</v>
      </c>
      <c r="H43" s="379" t="s">
        <v>3064</v>
      </c>
      <c r="I43" s="223">
        <v>24</v>
      </c>
      <c r="J43" s="372">
        <v>12.630895833333334</v>
      </c>
      <c r="K43" s="427">
        <f t="shared" si="6"/>
        <v>303.1415</v>
      </c>
      <c r="L43" s="307"/>
      <c r="M43" s="306"/>
      <c r="N43" s="430">
        <f t="shared" si="0"/>
        <v>0</v>
      </c>
      <c r="O43" s="499">
        <v>648</v>
      </c>
      <c r="P43" s="500">
        <v>27</v>
      </c>
      <c r="Q43" s="279"/>
      <c r="R43" s="280">
        <v>0</v>
      </c>
      <c r="S43" s="433">
        <f t="shared" si="1"/>
        <v>0</v>
      </c>
      <c r="T43" s="281">
        <f t="shared" si="3"/>
        <v>0</v>
      </c>
      <c r="U43" s="435" t="s">
        <v>3068</v>
      </c>
      <c r="AB43">
        <f t="shared" si="7"/>
        <v>0</v>
      </c>
      <c r="AC43">
        <f t="shared" si="4"/>
        <v>0</v>
      </c>
    </row>
    <row r="44" spans="1:29" ht="12.75">
      <c r="A44" s="157">
        <f t="shared" si="5"/>
        <v>44</v>
      </c>
      <c r="B44" s="219"/>
      <c r="C44" s="219" t="s">
        <v>1687</v>
      </c>
      <c r="D44" s="379" t="s">
        <v>3273</v>
      </c>
      <c r="E44" s="221" t="s">
        <v>558</v>
      </c>
      <c r="F44" s="219">
        <v>3</v>
      </c>
      <c r="G44" s="222">
        <v>4</v>
      </c>
      <c r="H44" s="379" t="s">
        <v>3065</v>
      </c>
      <c r="I44" s="223">
        <v>9</v>
      </c>
      <c r="J44" s="372">
        <v>25.022944444444445</v>
      </c>
      <c r="K44" s="427">
        <f t="shared" si="6"/>
        <v>225.2065</v>
      </c>
      <c r="L44" s="307"/>
      <c r="M44" s="306"/>
      <c r="N44" s="430">
        <f t="shared" si="0"/>
        <v>0</v>
      </c>
      <c r="O44" s="499">
        <v>162</v>
      </c>
      <c r="P44" s="500">
        <v>18</v>
      </c>
      <c r="Q44" s="279"/>
      <c r="R44" s="280">
        <v>0</v>
      </c>
      <c r="S44" s="433">
        <f t="shared" si="1"/>
        <v>0</v>
      </c>
      <c r="T44" s="281">
        <f t="shared" si="3"/>
        <v>0</v>
      </c>
      <c r="U44" s="435" t="s">
        <v>3068</v>
      </c>
      <c r="AB44">
        <f t="shared" si="7"/>
        <v>0</v>
      </c>
      <c r="AC44">
        <f t="shared" si="4"/>
        <v>0</v>
      </c>
    </row>
    <row r="45" spans="1:29" ht="12.75">
      <c r="A45" s="157">
        <f t="shared" si="5"/>
        <v>45</v>
      </c>
      <c r="B45" s="219"/>
      <c r="C45" s="219" t="s">
        <v>1687</v>
      </c>
      <c r="D45" s="379" t="s">
        <v>3274</v>
      </c>
      <c r="E45" s="221" t="s">
        <v>558</v>
      </c>
      <c r="F45" s="219">
        <v>3</v>
      </c>
      <c r="G45" s="222">
        <v>4</v>
      </c>
      <c r="H45" s="379" t="s">
        <v>3066</v>
      </c>
      <c r="I45" s="223">
        <v>9</v>
      </c>
      <c r="J45" s="372">
        <v>24.927611111111112</v>
      </c>
      <c r="K45" s="427">
        <f t="shared" si="6"/>
        <v>224.3485</v>
      </c>
      <c r="L45" s="307"/>
      <c r="M45" s="306"/>
      <c r="N45" s="430">
        <f t="shared" si="0"/>
        <v>0</v>
      </c>
      <c r="O45" s="499">
        <v>153</v>
      </c>
      <c r="P45" s="500">
        <v>17</v>
      </c>
      <c r="Q45" s="279"/>
      <c r="R45" s="280">
        <v>0</v>
      </c>
      <c r="S45" s="433">
        <f t="shared" si="1"/>
        <v>0</v>
      </c>
      <c r="T45" s="281">
        <f t="shared" si="3"/>
        <v>0</v>
      </c>
      <c r="U45" s="435" t="s">
        <v>3068</v>
      </c>
      <c r="AB45">
        <f t="shared" si="7"/>
        <v>0</v>
      </c>
      <c r="AC45">
        <f t="shared" si="4"/>
        <v>0</v>
      </c>
    </row>
    <row r="46" spans="1:29" ht="12.75">
      <c r="A46" s="157">
        <f t="shared" si="5"/>
        <v>46</v>
      </c>
      <c r="B46" s="219"/>
      <c r="C46" s="219" t="s">
        <v>219</v>
      </c>
      <c r="D46" s="220" t="s">
        <v>2003</v>
      </c>
      <c r="E46" s="221" t="s">
        <v>558</v>
      </c>
      <c r="F46" s="219">
        <v>6</v>
      </c>
      <c r="G46" s="222">
        <v>3</v>
      </c>
      <c r="H46" s="550" t="s">
        <v>582</v>
      </c>
      <c r="I46" s="223">
        <v>72</v>
      </c>
      <c r="J46" s="372">
        <v>4.575941666666667</v>
      </c>
      <c r="K46" s="427">
        <f t="shared" si="6"/>
        <v>329.4678</v>
      </c>
      <c r="L46" s="307"/>
      <c r="M46" s="306"/>
      <c r="N46" s="430">
        <f t="shared" si="0"/>
        <v>0</v>
      </c>
      <c r="O46" s="499">
        <v>18432</v>
      </c>
      <c r="P46" s="500">
        <v>256</v>
      </c>
      <c r="Q46" s="302"/>
      <c r="R46" s="280">
        <v>0</v>
      </c>
      <c r="S46" s="433">
        <f t="shared" si="1"/>
        <v>0</v>
      </c>
      <c r="T46" s="281">
        <f t="shared" si="3"/>
        <v>0</v>
      </c>
      <c r="U46" s="292" t="s">
        <v>1341</v>
      </c>
      <c r="AB46">
        <f t="shared" si="7"/>
        <v>0</v>
      </c>
      <c r="AC46">
        <f t="shared" si="4"/>
        <v>0</v>
      </c>
    </row>
    <row r="47" spans="1:29" ht="12.75">
      <c r="A47" s="157">
        <f t="shared" si="5"/>
        <v>47</v>
      </c>
      <c r="B47" s="219"/>
      <c r="C47" s="219" t="s">
        <v>1499</v>
      </c>
      <c r="D47" s="220" t="s">
        <v>2004</v>
      </c>
      <c r="E47" s="221" t="s">
        <v>558</v>
      </c>
      <c r="F47" s="219">
        <v>4</v>
      </c>
      <c r="G47" s="222">
        <v>3.5</v>
      </c>
      <c r="H47" s="395" t="s">
        <v>583</v>
      </c>
      <c r="I47" s="223">
        <v>36</v>
      </c>
      <c r="J47" s="372">
        <v>8.679983333333332</v>
      </c>
      <c r="K47" s="427">
        <f>J47*I47</f>
        <v>312.47939999999994</v>
      </c>
      <c r="L47" s="307"/>
      <c r="M47" s="306"/>
      <c r="N47" s="430">
        <f t="shared" si="0"/>
        <v>0</v>
      </c>
      <c r="O47" s="499">
        <v>5076</v>
      </c>
      <c r="P47" s="500">
        <v>141</v>
      </c>
      <c r="Q47" s="302"/>
      <c r="R47" s="280">
        <v>0</v>
      </c>
      <c r="S47" s="433">
        <f t="shared" si="1"/>
        <v>0</v>
      </c>
      <c r="T47" s="281">
        <f t="shared" si="3"/>
        <v>0</v>
      </c>
      <c r="U47" s="292" t="s">
        <v>1341</v>
      </c>
      <c r="AB47">
        <f t="shared" si="7"/>
        <v>0</v>
      </c>
      <c r="AC47">
        <f t="shared" si="4"/>
        <v>0</v>
      </c>
    </row>
    <row r="48" spans="1:29" ht="12.75">
      <c r="A48" s="157">
        <f t="shared" si="5"/>
        <v>48</v>
      </c>
      <c r="B48" s="219"/>
      <c r="C48" s="219" t="s">
        <v>1499</v>
      </c>
      <c r="D48" s="220" t="s">
        <v>2005</v>
      </c>
      <c r="E48" s="221" t="s">
        <v>558</v>
      </c>
      <c r="F48" s="219">
        <v>4</v>
      </c>
      <c r="G48" s="222">
        <v>3.5</v>
      </c>
      <c r="H48" s="395" t="s">
        <v>584</v>
      </c>
      <c r="I48" s="223">
        <v>36</v>
      </c>
      <c r="J48" s="372">
        <v>8.670052777777776</v>
      </c>
      <c r="K48" s="427">
        <f>J48*I48</f>
        <v>312.1219</v>
      </c>
      <c r="L48" s="307"/>
      <c r="M48" s="306"/>
      <c r="N48" s="430">
        <f t="shared" si="0"/>
        <v>0</v>
      </c>
      <c r="O48" s="499">
        <v>5040</v>
      </c>
      <c r="P48" s="500">
        <v>140</v>
      </c>
      <c r="Q48" s="302"/>
      <c r="R48" s="280">
        <v>0</v>
      </c>
      <c r="S48" s="433">
        <f t="shared" si="1"/>
        <v>0</v>
      </c>
      <c r="T48" s="281">
        <f t="shared" si="3"/>
        <v>0</v>
      </c>
      <c r="U48" s="292" t="s">
        <v>1341</v>
      </c>
      <c r="AB48">
        <f t="shared" si="7"/>
        <v>0</v>
      </c>
      <c r="AC48">
        <f t="shared" si="4"/>
        <v>0</v>
      </c>
    </row>
    <row r="49" spans="1:29" ht="12.75">
      <c r="A49" s="157">
        <f t="shared" si="5"/>
        <v>49</v>
      </c>
      <c r="B49" s="219"/>
      <c r="C49" s="219" t="s">
        <v>1686</v>
      </c>
      <c r="D49" s="220" t="s">
        <v>2006</v>
      </c>
      <c r="E49" s="221" t="s">
        <v>558</v>
      </c>
      <c r="F49" s="219">
        <v>1</v>
      </c>
      <c r="G49" s="222">
        <v>4</v>
      </c>
      <c r="H49" s="395" t="s">
        <v>585</v>
      </c>
      <c r="I49" s="223">
        <v>18</v>
      </c>
      <c r="J49" s="372">
        <v>15.87515</v>
      </c>
      <c r="K49" s="427">
        <f aca="true" t="shared" si="8" ref="K49:K56">J49*I49</f>
        <v>285.7527</v>
      </c>
      <c r="L49" s="307"/>
      <c r="M49" s="306"/>
      <c r="N49" s="430">
        <f t="shared" si="0"/>
        <v>0</v>
      </c>
      <c r="O49" s="499">
        <v>1494</v>
      </c>
      <c r="P49" s="500">
        <v>83</v>
      </c>
      <c r="Q49" s="302"/>
      <c r="R49" s="280">
        <v>0</v>
      </c>
      <c r="S49" s="433">
        <f t="shared" si="1"/>
        <v>0</v>
      </c>
      <c r="T49" s="281">
        <f t="shared" si="3"/>
        <v>0</v>
      </c>
      <c r="U49" s="292" t="s">
        <v>1341</v>
      </c>
      <c r="AB49">
        <f t="shared" si="7"/>
        <v>0</v>
      </c>
      <c r="AC49">
        <f t="shared" si="4"/>
        <v>0</v>
      </c>
    </row>
    <row r="50" spans="1:29" ht="12.75">
      <c r="A50" s="157">
        <f t="shared" si="5"/>
        <v>50</v>
      </c>
      <c r="B50" s="219"/>
      <c r="C50" s="219" t="s">
        <v>1686</v>
      </c>
      <c r="D50" s="220" t="s">
        <v>2007</v>
      </c>
      <c r="E50" s="221" t="s">
        <v>558</v>
      </c>
      <c r="F50" s="219">
        <v>1</v>
      </c>
      <c r="G50" s="222">
        <v>4</v>
      </c>
      <c r="H50" s="395" t="s">
        <v>586</v>
      </c>
      <c r="I50" s="223">
        <v>18</v>
      </c>
      <c r="J50" s="372">
        <v>15.949827777777777</v>
      </c>
      <c r="K50" s="427">
        <f t="shared" si="8"/>
        <v>287.0969</v>
      </c>
      <c r="L50" s="307"/>
      <c r="M50" s="306"/>
      <c r="N50" s="430">
        <f t="shared" si="0"/>
        <v>0</v>
      </c>
      <c r="O50" s="499">
        <v>1548</v>
      </c>
      <c r="P50" s="500">
        <v>86</v>
      </c>
      <c r="Q50" s="302"/>
      <c r="R50" s="280">
        <v>0</v>
      </c>
      <c r="S50" s="433">
        <f t="shared" si="1"/>
        <v>0</v>
      </c>
      <c r="T50" s="281">
        <f t="shared" si="3"/>
        <v>0</v>
      </c>
      <c r="U50" s="292" t="s">
        <v>1341</v>
      </c>
      <c r="AB50">
        <f t="shared" si="7"/>
        <v>0</v>
      </c>
      <c r="AC50">
        <f t="shared" si="4"/>
        <v>0</v>
      </c>
    </row>
    <row r="51" spans="1:29" ht="12.75">
      <c r="A51" s="157">
        <f t="shared" si="5"/>
        <v>51</v>
      </c>
      <c r="B51" s="219"/>
      <c r="C51" s="219" t="s">
        <v>1686</v>
      </c>
      <c r="D51" s="220" t="s">
        <v>2008</v>
      </c>
      <c r="E51" s="221" t="s">
        <v>558</v>
      </c>
      <c r="F51" s="219">
        <v>1</v>
      </c>
      <c r="G51" s="222">
        <v>4</v>
      </c>
      <c r="H51" s="395" t="s">
        <v>587</v>
      </c>
      <c r="I51" s="223">
        <v>18</v>
      </c>
      <c r="J51" s="372">
        <v>16.549633333333333</v>
      </c>
      <c r="K51" s="427">
        <f t="shared" si="8"/>
        <v>297.8934</v>
      </c>
      <c r="L51" s="307"/>
      <c r="M51" s="306"/>
      <c r="N51" s="430">
        <f t="shared" si="0"/>
        <v>0</v>
      </c>
      <c r="O51" s="499">
        <v>1476</v>
      </c>
      <c r="P51" s="500">
        <v>82</v>
      </c>
      <c r="Q51" s="302"/>
      <c r="R51" s="280">
        <v>0</v>
      </c>
      <c r="S51" s="433">
        <f t="shared" si="1"/>
        <v>0</v>
      </c>
      <c r="T51" s="281">
        <f t="shared" si="3"/>
        <v>0</v>
      </c>
      <c r="U51" s="292" t="s">
        <v>1341</v>
      </c>
      <c r="AB51">
        <f t="shared" si="7"/>
        <v>0</v>
      </c>
      <c r="AC51">
        <f t="shared" si="4"/>
        <v>0</v>
      </c>
    </row>
    <row r="52" spans="1:29" ht="12.75">
      <c r="A52" s="157">
        <f t="shared" si="5"/>
        <v>52</v>
      </c>
      <c r="B52" s="219"/>
      <c r="C52" s="219" t="s">
        <v>1686</v>
      </c>
      <c r="D52" s="220" t="s">
        <v>2009</v>
      </c>
      <c r="E52" s="221" t="s">
        <v>558</v>
      </c>
      <c r="F52" s="219">
        <v>1</v>
      </c>
      <c r="G52" s="222">
        <v>4</v>
      </c>
      <c r="H52" s="395" t="s">
        <v>588</v>
      </c>
      <c r="I52" s="223">
        <v>18</v>
      </c>
      <c r="J52" s="372">
        <v>15.949827777777777</v>
      </c>
      <c r="K52" s="427">
        <f t="shared" si="8"/>
        <v>287.0969</v>
      </c>
      <c r="L52" s="307"/>
      <c r="M52" s="306"/>
      <c r="N52" s="430">
        <f t="shared" si="0"/>
        <v>0</v>
      </c>
      <c r="O52" s="499">
        <v>1854</v>
      </c>
      <c r="P52" s="500">
        <v>103</v>
      </c>
      <c r="Q52" s="302"/>
      <c r="R52" s="280">
        <v>0</v>
      </c>
      <c r="S52" s="433">
        <f t="shared" si="1"/>
        <v>0</v>
      </c>
      <c r="T52" s="281">
        <f t="shared" si="3"/>
        <v>0</v>
      </c>
      <c r="U52" s="292" t="s">
        <v>1341</v>
      </c>
      <c r="AB52">
        <f t="shared" si="7"/>
        <v>0</v>
      </c>
      <c r="AC52">
        <f t="shared" si="4"/>
        <v>0</v>
      </c>
    </row>
    <row r="53" spans="1:29" ht="12.75">
      <c r="A53" s="157">
        <f t="shared" si="5"/>
        <v>53</v>
      </c>
      <c r="B53" s="219"/>
      <c r="C53" s="219" t="s">
        <v>1687</v>
      </c>
      <c r="D53" s="220" t="s">
        <v>2010</v>
      </c>
      <c r="E53" s="221" t="s">
        <v>558</v>
      </c>
      <c r="F53" s="219">
        <v>1</v>
      </c>
      <c r="G53" s="222">
        <v>4.5</v>
      </c>
      <c r="H53" s="395" t="s">
        <v>583</v>
      </c>
      <c r="I53" s="223">
        <v>9</v>
      </c>
      <c r="J53" s="372">
        <v>28.02</v>
      </c>
      <c r="K53" s="427">
        <f t="shared" si="8"/>
        <v>252.18</v>
      </c>
      <c r="L53" s="307"/>
      <c r="M53" s="306"/>
      <c r="N53" s="430">
        <f t="shared" si="0"/>
        <v>0</v>
      </c>
      <c r="O53" s="499">
        <v>0</v>
      </c>
      <c r="P53" s="500">
        <v>0</v>
      </c>
      <c r="Q53" s="302"/>
      <c r="R53" s="280">
        <v>0</v>
      </c>
      <c r="S53" s="433">
        <f t="shared" si="1"/>
        <v>0</v>
      </c>
      <c r="T53" s="281">
        <f t="shared" si="3"/>
        <v>0</v>
      </c>
      <c r="U53" s="292" t="s">
        <v>1341</v>
      </c>
      <c r="AB53">
        <f t="shared" si="7"/>
        <v>0</v>
      </c>
      <c r="AC53">
        <f t="shared" si="4"/>
        <v>0</v>
      </c>
    </row>
    <row r="54" spans="1:29" ht="12.75">
      <c r="A54" s="157">
        <f t="shared" si="5"/>
        <v>54</v>
      </c>
      <c r="B54" s="219"/>
      <c r="C54" s="219" t="s">
        <v>1687</v>
      </c>
      <c r="D54" s="220" t="s">
        <v>2011</v>
      </c>
      <c r="E54" s="221" t="s">
        <v>558</v>
      </c>
      <c r="F54" s="219">
        <v>1</v>
      </c>
      <c r="G54" s="222">
        <v>4.5</v>
      </c>
      <c r="H54" s="395" t="s">
        <v>584</v>
      </c>
      <c r="I54" s="223">
        <v>9</v>
      </c>
      <c r="J54" s="372">
        <v>28.48</v>
      </c>
      <c r="K54" s="427">
        <f t="shared" si="8"/>
        <v>256.32</v>
      </c>
      <c r="L54" s="307"/>
      <c r="M54" s="306"/>
      <c r="N54" s="430">
        <f t="shared" si="0"/>
        <v>0</v>
      </c>
      <c r="O54" s="499">
        <v>0</v>
      </c>
      <c r="P54" s="500">
        <v>0</v>
      </c>
      <c r="Q54" s="302"/>
      <c r="R54" s="280">
        <v>0</v>
      </c>
      <c r="S54" s="433">
        <f t="shared" si="1"/>
        <v>0</v>
      </c>
      <c r="T54" s="281">
        <f t="shared" si="3"/>
        <v>0</v>
      </c>
      <c r="U54" s="292" t="s">
        <v>1341</v>
      </c>
      <c r="AB54">
        <f t="shared" si="7"/>
        <v>0</v>
      </c>
      <c r="AC54">
        <f t="shared" si="4"/>
        <v>0</v>
      </c>
    </row>
    <row r="55" spans="1:29" ht="12.75">
      <c r="A55" s="157">
        <f t="shared" si="5"/>
        <v>55</v>
      </c>
      <c r="B55" s="219"/>
      <c r="C55" s="219" t="s">
        <v>1687</v>
      </c>
      <c r="D55" s="220" t="s">
        <v>2012</v>
      </c>
      <c r="E55" s="221" t="s">
        <v>558</v>
      </c>
      <c r="F55" s="219">
        <v>1</v>
      </c>
      <c r="G55" s="222">
        <v>4.5</v>
      </c>
      <c r="H55" s="395" t="s">
        <v>589</v>
      </c>
      <c r="I55" s="223">
        <v>9</v>
      </c>
      <c r="J55" s="372">
        <v>28.73</v>
      </c>
      <c r="K55" s="427">
        <f t="shared" si="8"/>
        <v>258.57</v>
      </c>
      <c r="L55" s="307"/>
      <c r="M55" s="306"/>
      <c r="N55" s="430">
        <f t="shared" si="0"/>
        <v>0</v>
      </c>
      <c r="O55" s="499">
        <v>0</v>
      </c>
      <c r="P55" s="500">
        <v>0</v>
      </c>
      <c r="Q55" s="302"/>
      <c r="R55" s="280">
        <v>0</v>
      </c>
      <c r="S55" s="433">
        <f t="shared" si="1"/>
        <v>0</v>
      </c>
      <c r="T55" s="281">
        <f t="shared" si="3"/>
        <v>0</v>
      </c>
      <c r="U55" s="292" t="s">
        <v>1341</v>
      </c>
      <c r="AB55">
        <f t="shared" si="7"/>
        <v>0</v>
      </c>
      <c r="AC55">
        <f t="shared" si="4"/>
        <v>0</v>
      </c>
    </row>
    <row r="56" spans="1:29" ht="12.75">
      <c r="A56" s="157">
        <f t="shared" si="5"/>
        <v>56</v>
      </c>
      <c r="B56" s="219"/>
      <c r="C56" s="219" t="s">
        <v>1687</v>
      </c>
      <c r="D56" s="220" t="s">
        <v>2013</v>
      </c>
      <c r="E56" s="221" t="s">
        <v>558</v>
      </c>
      <c r="F56" s="219">
        <v>1</v>
      </c>
      <c r="G56" s="222">
        <v>4.5</v>
      </c>
      <c r="H56" s="395" t="s">
        <v>590</v>
      </c>
      <c r="I56" s="223">
        <v>9</v>
      </c>
      <c r="J56" s="372">
        <v>29.24</v>
      </c>
      <c r="K56" s="427">
        <f t="shared" si="8"/>
        <v>263.15999999999997</v>
      </c>
      <c r="L56" s="307"/>
      <c r="M56" s="306"/>
      <c r="N56" s="430">
        <f t="shared" si="0"/>
        <v>0</v>
      </c>
      <c r="O56" s="499">
        <v>0</v>
      </c>
      <c r="P56" s="500">
        <v>0</v>
      </c>
      <c r="Q56" s="302"/>
      <c r="R56" s="280">
        <v>0</v>
      </c>
      <c r="S56" s="433">
        <f t="shared" si="1"/>
        <v>0</v>
      </c>
      <c r="T56" s="281">
        <f t="shared" si="3"/>
        <v>0</v>
      </c>
      <c r="U56" s="292" t="s">
        <v>1341</v>
      </c>
      <c r="AB56">
        <f t="shared" si="7"/>
        <v>0</v>
      </c>
      <c r="AC56">
        <f t="shared" si="4"/>
        <v>0</v>
      </c>
    </row>
    <row r="57" spans="1:29" ht="12.75">
      <c r="A57" s="157">
        <f t="shared" si="5"/>
        <v>57</v>
      </c>
      <c r="B57" s="219"/>
      <c r="C57" s="219" t="s">
        <v>219</v>
      </c>
      <c r="D57" s="220" t="s">
        <v>1061</v>
      </c>
      <c r="E57" s="221" t="s">
        <v>558</v>
      </c>
      <c r="F57" s="219">
        <v>6</v>
      </c>
      <c r="G57" s="222">
        <v>2.8</v>
      </c>
      <c r="H57" s="396" t="s">
        <v>2947</v>
      </c>
      <c r="I57" s="223">
        <v>72</v>
      </c>
      <c r="J57" s="372">
        <v>4.34</v>
      </c>
      <c r="K57" s="427">
        <f>J57*I57</f>
        <v>312.48</v>
      </c>
      <c r="L57" s="307"/>
      <c r="M57" s="306"/>
      <c r="N57" s="430">
        <f>(J57*L57+T57)+(M57*K57)</f>
        <v>0</v>
      </c>
      <c r="O57" s="499">
        <v>11232</v>
      </c>
      <c r="P57" s="500">
        <v>156</v>
      </c>
      <c r="Q57" s="302"/>
      <c r="R57" s="280">
        <v>0</v>
      </c>
      <c r="S57" s="433">
        <f>R57*J57</f>
        <v>0</v>
      </c>
      <c r="T57" s="281">
        <f t="shared" si="3"/>
        <v>0</v>
      </c>
      <c r="U57" s="294" t="s">
        <v>1617</v>
      </c>
      <c r="AB57">
        <f t="shared" si="7"/>
        <v>0</v>
      </c>
      <c r="AC57">
        <f t="shared" si="4"/>
        <v>0</v>
      </c>
    </row>
    <row r="58" spans="1:29" ht="12.75">
      <c r="A58" s="157">
        <f t="shared" si="5"/>
        <v>58</v>
      </c>
      <c r="B58" s="219"/>
      <c r="C58" s="219" t="s">
        <v>1499</v>
      </c>
      <c r="D58" s="220" t="s">
        <v>1062</v>
      </c>
      <c r="E58" s="221" t="s">
        <v>558</v>
      </c>
      <c r="F58" s="219">
        <v>4</v>
      </c>
      <c r="G58" s="222">
        <v>3.2</v>
      </c>
      <c r="H58" s="396" t="s">
        <v>2947</v>
      </c>
      <c r="I58" s="223">
        <v>36</v>
      </c>
      <c r="J58" s="372">
        <v>8.03</v>
      </c>
      <c r="K58" s="427">
        <f>J58*I58</f>
        <v>289.08</v>
      </c>
      <c r="L58" s="307"/>
      <c r="M58" s="306"/>
      <c r="N58" s="430">
        <f>(J58*L58+T58)+(M58*K58)</f>
        <v>0</v>
      </c>
      <c r="O58" s="499">
        <v>2016</v>
      </c>
      <c r="P58" s="500">
        <v>56</v>
      </c>
      <c r="Q58" s="302"/>
      <c r="R58" s="280">
        <v>0</v>
      </c>
      <c r="S58" s="433">
        <f>R58*J58</f>
        <v>0</v>
      </c>
      <c r="T58" s="281">
        <f t="shared" si="3"/>
        <v>0</v>
      </c>
      <c r="U58" s="294" t="s">
        <v>1617</v>
      </c>
      <c r="AB58">
        <f t="shared" si="7"/>
        <v>0</v>
      </c>
      <c r="AC58">
        <f t="shared" si="4"/>
        <v>0</v>
      </c>
    </row>
    <row r="59" spans="1:29" ht="12.75">
      <c r="A59" s="157">
        <f t="shared" si="5"/>
        <v>59</v>
      </c>
      <c r="B59" s="219"/>
      <c r="C59" s="219" t="s">
        <v>1686</v>
      </c>
      <c r="D59" s="220" t="s">
        <v>1063</v>
      </c>
      <c r="E59" s="221" t="s">
        <v>558</v>
      </c>
      <c r="F59" s="219">
        <v>1</v>
      </c>
      <c r="G59" s="222">
        <v>3.6</v>
      </c>
      <c r="H59" s="396" t="s">
        <v>2947</v>
      </c>
      <c r="I59" s="223">
        <v>18</v>
      </c>
      <c r="J59" s="372">
        <v>14.27</v>
      </c>
      <c r="K59" s="427">
        <f>J59*I59</f>
        <v>256.86</v>
      </c>
      <c r="L59" s="307"/>
      <c r="M59" s="306"/>
      <c r="N59" s="430">
        <f>(J59*L59+T59)+(M59*K59)</f>
        <v>0</v>
      </c>
      <c r="O59" s="499">
        <v>1062</v>
      </c>
      <c r="P59" s="500">
        <v>59</v>
      </c>
      <c r="Q59" s="302"/>
      <c r="R59" s="280">
        <v>0</v>
      </c>
      <c r="S59" s="433">
        <f>R59*J59</f>
        <v>0</v>
      </c>
      <c r="T59" s="281">
        <f t="shared" si="3"/>
        <v>0</v>
      </c>
      <c r="U59" s="294" t="s">
        <v>1617</v>
      </c>
      <c r="AB59">
        <f t="shared" si="7"/>
        <v>0</v>
      </c>
      <c r="AC59">
        <f t="shared" si="4"/>
        <v>0</v>
      </c>
    </row>
    <row r="60" spans="1:29" ht="12.75">
      <c r="A60" s="157">
        <f t="shared" si="5"/>
        <v>60</v>
      </c>
      <c r="B60" s="219"/>
      <c r="C60" s="219" t="s">
        <v>1687</v>
      </c>
      <c r="D60" s="220" t="s">
        <v>1064</v>
      </c>
      <c r="E60" s="221" t="s">
        <v>558</v>
      </c>
      <c r="F60" s="219">
        <v>1</v>
      </c>
      <c r="G60" s="222">
        <v>4.5</v>
      </c>
      <c r="H60" s="396" t="s">
        <v>2947</v>
      </c>
      <c r="I60" s="223">
        <v>9</v>
      </c>
      <c r="J60" s="372">
        <v>25.31</v>
      </c>
      <c r="K60" s="427">
        <f>J60*I60</f>
        <v>227.79</v>
      </c>
      <c r="L60" s="307"/>
      <c r="M60" s="306"/>
      <c r="N60" s="430">
        <f>(J60*L60+T60)+(M60*K60)</f>
        <v>0</v>
      </c>
      <c r="O60" s="499">
        <v>720</v>
      </c>
      <c r="P60" s="500">
        <v>80</v>
      </c>
      <c r="Q60" s="302"/>
      <c r="R60" s="280">
        <v>0</v>
      </c>
      <c r="S60" s="433">
        <f>R60*J60</f>
        <v>0</v>
      </c>
      <c r="T60" s="281">
        <f t="shared" si="3"/>
        <v>0</v>
      </c>
      <c r="U60" s="294" t="s">
        <v>1617</v>
      </c>
      <c r="AB60">
        <f t="shared" si="7"/>
        <v>0</v>
      </c>
      <c r="AC60">
        <f t="shared" si="4"/>
        <v>0</v>
      </c>
    </row>
    <row r="61" spans="1:29" ht="12.75">
      <c r="A61" s="157">
        <f t="shared" si="5"/>
        <v>61</v>
      </c>
      <c r="B61" s="219"/>
      <c r="C61" s="219" t="s">
        <v>219</v>
      </c>
      <c r="D61" s="220" t="s">
        <v>2014</v>
      </c>
      <c r="E61" s="221" t="s">
        <v>558</v>
      </c>
      <c r="F61" s="219">
        <v>6</v>
      </c>
      <c r="G61" s="222">
        <v>2.8</v>
      </c>
      <c r="H61" s="397" t="s">
        <v>1597</v>
      </c>
      <c r="I61" s="223">
        <v>72</v>
      </c>
      <c r="J61" s="372">
        <v>4.447241666666667</v>
      </c>
      <c r="K61" s="427">
        <f aca="true" t="shared" si="9" ref="K61:K100">J61*I61</f>
        <v>320.20140000000004</v>
      </c>
      <c r="L61" s="307"/>
      <c r="M61" s="306"/>
      <c r="N61" s="430">
        <f aca="true" t="shared" si="10" ref="N61:N90">(J61*L61+T61)+(M61*K61)</f>
        <v>0</v>
      </c>
      <c r="O61" s="499">
        <v>19296</v>
      </c>
      <c r="P61" s="500">
        <v>268</v>
      </c>
      <c r="Q61" s="302"/>
      <c r="R61" s="280">
        <v>0</v>
      </c>
      <c r="S61" s="433">
        <f aca="true" t="shared" si="11" ref="S61:S90">R61*J61</f>
        <v>0</v>
      </c>
      <c r="T61" s="281">
        <f t="shared" si="3"/>
        <v>0</v>
      </c>
      <c r="U61" s="295" t="s">
        <v>1614</v>
      </c>
      <c r="V61" s="296"/>
      <c r="AB61">
        <f t="shared" si="7"/>
        <v>0</v>
      </c>
      <c r="AC61">
        <f t="shared" si="4"/>
        <v>0</v>
      </c>
    </row>
    <row r="62" spans="1:29" ht="12.75">
      <c r="A62" s="157">
        <f t="shared" si="5"/>
        <v>62</v>
      </c>
      <c r="B62" s="219"/>
      <c r="C62" s="219" t="s">
        <v>1499</v>
      </c>
      <c r="D62" s="220" t="s">
        <v>2015</v>
      </c>
      <c r="E62" s="221" t="s">
        <v>558</v>
      </c>
      <c r="F62" s="219">
        <v>4</v>
      </c>
      <c r="G62" s="222">
        <v>3.2</v>
      </c>
      <c r="H62" s="397" t="s">
        <v>1598</v>
      </c>
      <c r="I62" s="223">
        <v>36</v>
      </c>
      <c r="J62" s="372">
        <v>8.779288888888889</v>
      </c>
      <c r="K62" s="427">
        <f t="shared" si="9"/>
        <v>316.0544</v>
      </c>
      <c r="L62" s="307"/>
      <c r="M62" s="306"/>
      <c r="N62" s="430">
        <f t="shared" si="10"/>
        <v>0</v>
      </c>
      <c r="O62" s="499">
        <v>0</v>
      </c>
      <c r="P62" s="500">
        <v>0</v>
      </c>
      <c r="Q62" s="302"/>
      <c r="R62" s="280">
        <v>0</v>
      </c>
      <c r="S62" s="433">
        <f t="shared" si="11"/>
        <v>0</v>
      </c>
      <c r="T62" s="281">
        <f t="shared" si="3"/>
        <v>0</v>
      </c>
      <c r="U62" s="295" t="s">
        <v>1614</v>
      </c>
      <c r="AB62">
        <f t="shared" si="7"/>
        <v>0</v>
      </c>
      <c r="AC62">
        <f t="shared" si="4"/>
        <v>0</v>
      </c>
    </row>
    <row r="63" spans="1:29" ht="12.75">
      <c r="A63" s="157">
        <f t="shared" si="5"/>
        <v>63</v>
      </c>
      <c r="B63" s="219"/>
      <c r="C63" s="219" t="s">
        <v>1499</v>
      </c>
      <c r="D63" s="220" t="s">
        <v>2016</v>
      </c>
      <c r="E63" s="221" t="s">
        <v>558</v>
      </c>
      <c r="F63" s="219">
        <v>4</v>
      </c>
      <c r="G63" s="222">
        <v>3.2</v>
      </c>
      <c r="H63" s="397" t="s">
        <v>1599</v>
      </c>
      <c r="I63" s="223">
        <v>36</v>
      </c>
      <c r="J63" s="372">
        <v>8.8635</v>
      </c>
      <c r="K63" s="427">
        <f t="shared" si="9"/>
        <v>319.086</v>
      </c>
      <c r="L63" s="307"/>
      <c r="M63" s="306"/>
      <c r="N63" s="430">
        <f t="shared" si="10"/>
        <v>0</v>
      </c>
      <c r="O63" s="499">
        <v>0</v>
      </c>
      <c r="P63" s="500">
        <v>0</v>
      </c>
      <c r="Q63" s="302"/>
      <c r="R63" s="280">
        <v>0</v>
      </c>
      <c r="S63" s="433">
        <f t="shared" si="11"/>
        <v>0</v>
      </c>
      <c r="T63" s="281">
        <f t="shared" si="3"/>
        <v>0</v>
      </c>
      <c r="U63" s="295" t="s">
        <v>1614</v>
      </c>
      <c r="AB63">
        <f t="shared" si="7"/>
        <v>0</v>
      </c>
      <c r="AC63">
        <f t="shared" si="4"/>
        <v>0</v>
      </c>
    </row>
    <row r="64" spans="1:29" ht="12.75">
      <c r="A64" s="157">
        <f t="shared" si="5"/>
        <v>64</v>
      </c>
      <c r="B64" s="219"/>
      <c r="C64" s="219" t="s">
        <v>1686</v>
      </c>
      <c r="D64" s="220" t="s">
        <v>2017</v>
      </c>
      <c r="E64" s="221" t="s">
        <v>558</v>
      </c>
      <c r="F64" s="219">
        <v>1</v>
      </c>
      <c r="G64" s="222">
        <v>3.6</v>
      </c>
      <c r="H64" s="397" t="s">
        <v>1600</v>
      </c>
      <c r="I64" s="223">
        <v>18</v>
      </c>
      <c r="J64" s="372">
        <v>15.166505555555554</v>
      </c>
      <c r="K64" s="427">
        <f t="shared" si="9"/>
        <v>272.9971</v>
      </c>
      <c r="L64" s="307"/>
      <c r="M64" s="306"/>
      <c r="N64" s="430">
        <f t="shared" si="10"/>
        <v>0</v>
      </c>
      <c r="O64" s="499">
        <v>432</v>
      </c>
      <c r="P64" s="500">
        <v>24</v>
      </c>
      <c r="Q64" s="302"/>
      <c r="R64" s="280">
        <v>0</v>
      </c>
      <c r="S64" s="433">
        <f t="shared" si="11"/>
        <v>0</v>
      </c>
      <c r="T64" s="281">
        <f t="shared" si="3"/>
        <v>0</v>
      </c>
      <c r="U64" s="295" t="s">
        <v>1614</v>
      </c>
      <c r="AB64">
        <f t="shared" si="7"/>
        <v>0</v>
      </c>
      <c r="AC64">
        <f t="shared" si="4"/>
        <v>0</v>
      </c>
    </row>
    <row r="65" spans="1:29" ht="12.75">
      <c r="A65" s="157">
        <f t="shared" si="5"/>
        <v>65</v>
      </c>
      <c r="B65" s="219"/>
      <c r="C65" s="219" t="s">
        <v>1686</v>
      </c>
      <c r="D65" s="220" t="s">
        <v>2018</v>
      </c>
      <c r="E65" s="221" t="s">
        <v>558</v>
      </c>
      <c r="F65" s="219">
        <v>1</v>
      </c>
      <c r="G65" s="222">
        <v>3.6</v>
      </c>
      <c r="H65" s="397" t="s">
        <v>1601</v>
      </c>
      <c r="I65" s="223">
        <v>18</v>
      </c>
      <c r="J65" s="372">
        <v>15.678127777777778</v>
      </c>
      <c r="K65" s="427">
        <f t="shared" si="9"/>
        <v>282.2063</v>
      </c>
      <c r="L65" s="307"/>
      <c r="M65" s="306"/>
      <c r="N65" s="430">
        <f t="shared" si="10"/>
        <v>0</v>
      </c>
      <c r="O65" s="499">
        <v>414</v>
      </c>
      <c r="P65" s="500">
        <v>23</v>
      </c>
      <c r="Q65" s="302"/>
      <c r="R65" s="280">
        <v>0</v>
      </c>
      <c r="S65" s="433">
        <f t="shared" si="11"/>
        <v>0</v>
      </c>
      <c r="T65" s="281">
        <f t="shared" si="3"/>
        <v>0</v>
      </c>
      <c r="U65" s="295" t="s">
        <v>1614</v>
      </c>
      <c r="AB65">
        <f t="shared" si="7"/>
        <v>0</v>
      </c>
      <c r="AC65">
        <f t="shared" si="4"/>
        <v>0</v>
      </c>
    </row>
    <row r="66" spans="1:29" ht="12.75">
      <c r="A66" s="157">
        <f t="shared" si="5"/>
        <v>66</v>
      </c>
      <c r="B66" s="219"/>
      <c r="C66" s="219" t="s">
        <v>1686</v>
      </c>
      <c r="D66" s="220" t="s">
        <v>2019</v>
      </c>
      <c r="E66" s="221" t="s">
        <v>558</v>
      </c>
      <c r="F66" s="219">
        <v>1</v>
      </c>
      <c r="G66" s="222">
        <v>3.6</v>
      </c>
      <c r="H66" s="397" t="s">
        <v>1602</v>
      </c>
      <c r="I66" s="223">
        <v>18</v>
      </c>
      <c r="J66" s="372">
        <v>15.006027777777778</v>
      </c>
      <c r="K66" s="427">
        <f t="shared" si="9"/>
        <v>270.1085</v>
      </c>
      <c r="L66" s="307"/>
      <c r="M66" s="306"/>
      <c r="N66" s="430">
        <f t="shared" si="10"/>
        <v>0</v>
      </c>
      <c r="O66" s="499">
        <v>558</v>
      </c>
      <c r="P66" s="500">
        <v>31</v>
      </c>
      <c r="Q66" s="302"/>
      <c r="R66" s="280">
        <v>0</v>
      </c>
      <c r="S66" s="433">
        <f t="shared" si="11"/>
        <v>0</v>
      </c>
      <c r="T66" s="281">
        <f t="shared" si="3"/>
        <v>0</v>
      </c>
      <c r="U66" s="295" t="s">
        <v>1614</v>
      </c>
      <c r="AB66">
        <f t="shared" si="7"/>
        <v>0</v>
      </c>
      <c r="AC66">
        <f t="shared" si="4"/>
        <v>0</v>
      </c>
    </row>
    <row r="67" spans="1:29" ht="12.75">
      <c r="A67" s="157">
        <f t="shared" si="5"/>
        <v>67</v>
      </c>
      <c r="B67" s="219"/>
      <c r="C67" s="219" t="s">
        <v>1686</v>
      </c>
      <c r="D67" s="220" t="s">
        <v>2020</v>
      </c>
      <c r="E67" s="221" t="s">
        <v>558</v>
      </c>
      <c r="F67" s="219">
        <v>1</v>
      </c>
      <c r="G67" s="222">
        <v>4.6</v>
      </c>
      <c r="H67" s="397" t="s">
        <v>1603</v>
      </c>
      <c r="I67" s="223">
        <v>18</v>
      </c>
      <c r="J67" s="372">
        <v>16.228677777777776</v>
      </c>
      <c r="K67" s="427">
        <f>J67*I67</f>
        <v>292.11619999999994</v>
      </c>
      <c r="L67" s="307"/>
      <c r="M67" s="306"/>
      <c r="N67" s="430">
        <f>(J67*L67+T67)+(M67*K67)</f>
        <v>0</v>
      </c>
      <c r="O67" s="499">
        <v>738</v>
      </c>
      <c r="P67" s="500">
        <v>41</v>
      </c>
      <c r="Q67" s="302"/>
      <c r="R67" s="280">
        <v>0</v>
      </c>
      <c r="S67" s="433">
        <f>R67*J67</f>
        <v>0</v>
      </c>
      <c r="T67" s="281">
        <f t="shared" si="3"/>
        <v>0</v>
      </c>
      <c r="U67" s="295" t="s">
        <v>1614</v>
      </c>
      <c r="AB67">
        <f t="shared" si="7"/>
        <v>0</v>
      </c>
      <c r="AC67">
        <f t="shared" si="4"/>
        <v>0</v>
      </c>
    </row>
    <row r="68" spans="1:29" ht="12.75">
      <c r="A68" s="157">
        <f t="shared" si="5"/>
        <v>68</v>
      </c>
      <c r="B68" s="219"/>
      <c r="C68" s="219" t="s">
        <v>1687</v>
      </c>
      <c r="D68" s="220" t="s">
        <v>2021</v>
      </c>
      <c r="E68" s="221" t="s">
        <v>558</v>
      </c>
      <c r="F68" s="219">
        <v>1</v>
      </c>
      <c r="G68" s="222">
        <v>4</v>
      </c>
      <c r="H68" s="397" t="s">
        <v>1598</v>
      </c>
      <c r="I68" s="223">
        <v>9</v>
      </c>
      <c r="J68" s="372">
        <v>25.40268888888889</v>
      </c>
      <c r="K68" s="427">
        <f t="shared" si="9"/>
        <v>228.6242</v>
      </c>
      <c r="L68" s="307"/>
      <c r="M68" s="306"/>
      <c r="N68" s="430">
        <f t="shared" si="10"/>
        <v>0</v>
      </c>
      <c r="O68" s="499">
        <v>0</v>
      </c>
      <c r="P68" s="500">
        <v>0</v>
      </c>
      <c r="Q68" s="302"/>
      <c r="R68" s="280">
        <v>0</v>
      </c>
      <c r="S68" s="433">
        <f t="shared" si="11"/>
        <v>0</v>
      </c>
      <c r="T68" s="281">
        <f t="shared" si="3"/>
        <v>0</v>
      </c>
      <c r="U68" s="295" t="s">
        <v>1614</v>
      </c>
      <c r="AB68">
        <f t="shared" si="7"/>
        <v>0</v>
      </c>
      <c r="AC68">
        <f t="shared" si="4"/>
        <v>0</v>
      </c>
    </row>
    <row r="69" spans="1:29" ht="12.75">
      <c r="A69" s="157">
        <f t="shared" si="5"/>
        <v>69</v>
      </c>
      <c r="B69" s="219"/>
      <c r="C69" s="219" t="s">
        <v>1687</v>
      </c>
      <c r="D69" s="220" t="s">
        <v>2022</v>
      </c>
      <c r="E69" s="221" t="s">
        <v>558</v>
      </c>
      <c r="F69" s="219">
        <v>1</v>
      </c>
      <c r="G69" s="222">
        <v>4</v>
      </c>
      <c r="H69" s="397" t="s">
        <v>1599</v>
      </c>
      <c r="I69" s="223">
        <v>9</v>
      </c>
      <c r="J69" s="372">
        <v>27.666855555555557</v>
      </c>
      <c r="K69" s="427">
        <f t="shared" si="9"/>
        <v>249.00170000000003</v>
      </c>
      <c r="L69" s="307"/>
      <c r="M69" s="306"/>
      <c r="N69" s="430">
        <f t="shared" si="10"/>
        <v>0</v>
      </c>
      <c r="O69" s="499">
        <v>0</v>
      </c>
      <c r="P69" s="500">
        <v>0</v>
      </c>
      <c r="Q69" s="302"/>
      <c r="R69" s="280">
        <v>0</v>
      </c>
      <c r="S69" s="433">
        <f t="shared" si="11"/>
        <v>0</v>
      </c>
      <c r="T69" s="281">
        <f t="shared" si="3"/>
        <v>0</v>
      </c>
      <c r="U69" s="295" t="s">
        <v>1614</v>
      </c>
      <c r="AB69">
        <f t="shared" si="7"/>
        <v>0</v>
      </c>
      <c r="AC69">
        <f t="shared" si="4"/>
        <v>0</v>
      </c>
    </row>
    <row r="70" spans="1:29" ht="12.75">
      <c r="A70" s="157">
        <f t="shared" si="5"/>
        <v>70</v>
      </c>
      <c r="B70" s="219"/>
      <c r="C70" s="219" t="s">
        <v>1687</v>
      </c>
      <c r="D70" s="220" t="s">
        <v>2023</v>
      </c>
      <c r="E70" s="221" t="s">
        <v>558</v>
      </c>
      <c r="F70" s="219">
        <v>1</v>
      </c>
      <c r="G70" s="222">
        <v>4</v>
      </c>
      <c r="H70" s="397" t="s">
        <v>1604</v>
      </c>
      <c r="I70" s="223">
        <v>9</v>
      </c>
      <c r="J70" s="372">
        <v>26.735766666666663</v>
      </c>
      <c r="K70" s="427">
        <f t="shared" si="9"/>
        <v>240.62189999999998</v>
      </c>
      <c r="L70" s="307"/>
      <c r="M70" s="306"/>
      <c r="N70" s="430">
        <f t="shared" si="10"/>
        <v>0</v>
      </c>
      <c r="O70" s="499">
        <v>0</v>
      </c>
      <c r="P70" s="500">
        <v>0</v>
      </c>
      <c r="Q70" s="302"/>
      <c r="R70" s="280">
        <v>0</v>
      </c>
      <c r="S70" s="433">
        <f t="shared" si="11"/>
        <v>0</v>
      </c>
      <c r="T70" s="281">
        <f t="shared" si="3"/>
        <v>0</v>
      </c>
      <c r="U70" s="295" t="s">
        <v>1614</v>
      </c>
      <c r="AB70">
        <f t="shared" si="7"/>
        <v>0</v>
      </c>
      <c r="AC70">
        <f t="shared" si="4"/>
        <v>0</v>
      </c>
    </row>
    <row r="71" spans="1:29" ht="12.75">
      <c r="A71" s="157">
        <f t="shared" si="5"/>
        <v>71</v>
      </c>
      <c r="B71" s="219"/>
      <c r="C71" s="219" t="s">
        <v>1687</v>
      </c>
      <c r="D71" s="220" t="s">
        <v>2024</v>
      </c>
      <c r="E71" s="221" t="s">
        <v>558</v>
      </c>
      <c r="F71" s="219">
        <v>1</v>
      </c>
      <c r="G71" s="222">
        <v>4</v>
      </c>
      <c r="H71" s="397" t="s">
        <v>1605</v>
      </c>
      <c r="I71" s="223">
        <v>9</v>
      </c>
      <c r="J71" s="372">
        <v>29.10321111111111</v>
      </c>
      <c r="K71" s="427">
        <f t="shared" si="9"/>
        <v>261.9289</v>
      </c>
      <c r="L71" s="307"/>
      <c r="M71" s="306"/>
      <c r="N71" s="430">
        <f t="shared" si="10"/>
        <v>0</v>
      </c>
      <c r="O71" s="499">
        <v>9</v>
      </c>
      <c r="P71" s="500">
        <v>1</v>
      </c>
      <c r="Q71" s="302"/>
      <c r="R71" s="280">
        <v>0</v>
      </c>
      <c r="S71" s="433">
        <f t="shared" si="11"/>
        <v>0</v>
      </c>
      <c r="T71" s="281">
        <f t="shared" si="3"/>
        <v>0</v>
      </c>
      <c r="U71" s="295" t="s">
        <v>1614</v>
      </c>
      <c r="AB71">
        <f t="shared" si="7"/>
        <v>0</v>
      </c>
      <c r="AC71">
        <f t="shared" si="4"/>
        <v>0</v>
      </c>
    </row>
    <row r="72" spans="1:29" ht="12.75">
      <c r="A72" s="157">
        <f t="shared" si="5"/>
        <v>72</v>
      </c>
      <c r="B72" s="219"/>
      <c r="C72" s="219" t="s">
        <v>219</v>
      </c>
      <c r="D72" s="220" t="s">
        <v>2025</v>
      </c>
      <c r="E72" s="221" t="s">
        <v>558</v>
      </c>
      <c r="F72" s="219">
        <v>6</v>
      </c>
      <c r="G72" s="222">
        <v>2.8</v>
      </c>
      <c r="H72" s="398" t="s">
        <v>1606</v>
      </c>
      <c r="I72" s="223">
        <v>72</v>
      </c>
      <c r="J72" s="372">
        <v>4.346347222222223</v>
      </c>
      <c r="K72" s="427">
        <f t="shared" si="9"/>
        <v>312.937</v>
      </c>
      <c r="L72" s="307"/>
      <c r="M72" s="306"/>
      <c r="N72" s="430">
        <f t="shared" si="10"/>
        <v>0</v>
      </c>
      <c r="O72" s="499">
        <v>18936</v>
      </c>
      <c r="P72" s="500">
        <v>263</v>
      </c>
      <c r="Q72" s="302"/>
      <c r="R72" s="280">
        <v>0</v>
      </c>
      <c r="S72" s="433">
        <f t="shared" si="11"/>
        <v>0</v>
      </c>
      <c r="T72" s="281">
        <f t="shared" si="3"/>
        <v>0</v>
      </c>
      <c r="U72" s="293" t="s">
        <v>1615</v>
      </c>
      <c r="AB72">
        <f t="shared" si="7"/>
        <v>0</v>
      </c>
      <c r="AC72">
        <f t="shared" si="4"/>
        <v>0</v>
      </c>
    </row>
    <row r="73" spans="1:29" ht="12.75">
      <c r="A73" s="157">
        <f t="shared" si="5"/>
        <v>73</v>
      </c>
      <c r="B73" s="219"/>
      <c r="C73" s="219" t="s">
        <v>1499</v>
      </c>
      <c r="D73" s="220" t="s">
        <v>2026</v>
      </c>
      <c r="E73" s="221" t="s">
        <v>558</v>
      </c>
      <c r="F73" s="219">
        <v>4</v>
      </c>
      <c r="G73" s="222">
        <v>3.2</v>
      </c>
      <c r="H73" s="398" t="s">
        <v>1607</v>
      </c>
      <c r="I73" s="223">
        <v>36</v>
      </c>
      <c r="J73" s="372">
        <v>8.735594444444445</v>
      </c>
      <c r="K73" s="427">
        <f t="shared" si="9"/>
        <v>314.4814</v>
      </c>
      <c r="L73" s="307"/>
      <c r="M73" s="306"/>
      <c r="N73" s="430">
        <f t="shared" si="10"/>
        <v>0</v>
      </c>
      <c r="O73" s="499">
        <v>4032</v>
      </c>
      <c r="P73" s="500">
        <v>112</v>
      </c>
      <c r="Q73" s="302"/>
      <c r="R73" s="280">
        <v>0</v>
      </c>
      <c r="S73" s="433">
        <f t="shared" si="11"/>
        <v>0</v>
      </c>
      <c r="T73" s="281">
        <f t="shared" si="3"/>
        <v>0</v>
      </c>
      <c r="U73" s="293" t="s">
        <v>1615</v>
      </c>
      <c r="AB73">
        <f t="shared" si="7"/>
        <v>0</v>
      </c>
      <c r="AC73">
        <f t="shared" si="4"/>
        <v>0</v>
      </c>
    </row>
    <row r="74" spans="1:29" ht="12.75">
      <c r="A74" s="157">
        <f t="shared" si="5"/>
        <v>74</v>
      </c>
      <c r="B74" s="219"/>
      <c r="C74" s="219" t="s">
        <v>1499</v>
      </c>
      <c r="D74" s="220" t="s">
        <v>2027</v>
      </c>
      <c r="E74" s="221" t="s">
        <v>558</v>
      </c>
      <c r="F74" s="219">
        <v>4</v>
      </c>
      <c r="G74" s="222">
        <v>3.2</v>
      </c>
      <c r="H74" s="398" t="s">
        <v>1608</v>
      </c>
      <c r="I74" s="223">
        <v>36</v>
      </c>
      <c r="J74" s="372">
        <v>8.735594444444445</v>
      </c>
      <c r="K74" s="427">
        <f t="shared" si="9"/>
        <v>314.4814</v>
      </c>
      <c r="L74" s="307"/>
      <c r="M74" s="306"/>
      <c r="N74" s="430">
        <f t="shared" si="10"/>
        <v>0</v>
      </c>
      <c r="O74" s="499">
        <v>4068</v>
      </c>
      <c r="P74" s="500">
        <v>113</v>
      </c>
      <c r="Q74" s="302"/>
      <c r="R74" s="280">
        <v>0</v>
      </c>
      <c r="S74" s="433">
        <f t="shared" si="11"/>
        <v>0</v>
      </c>
      <c r="T74" s="281">
        <f t="shared" si="3"/>
        <v>0</v>
      </c>
      <c r="U74" s="293" t="s">
        <v>1615</v>
      </c>
      <c r="AB74">
        <f t="shared" si="7"/>
        <v>0</v>
      </c>
      <c r="AC74">
        <f t="shared" si="4"/>
        <v>0</v>
      </c>
    </row>
    <row r="75" spans="1:29" ht="12.75">
      <c r="A75" s="157">
        <f t="shared" si="5"/>
        <v>75</v>
      </c>
      <c r="B75" s="219"/>
      <c r="C75" s="219" t="s">
        <v>1686</v>
      </c>
      <c r="D75" s="220" t="s">
        <v>2028</v>
      </c>
      <c r="E75" s="221" t="s">
        <v>558</v>
      </c>
      <c r="F75" s="219">
        <v>1</v>
      </c>
      <c r="G75" s="222">
        <v>3.6</v>
      </c>
      <c r="H75" s="398" t="s">
        <v>1609</v>
      </c>
      <c r="I75" s="223">
        <v>18</v>
      </c>
      <c r="J75" s="372">
        <v>16.436822222222222</v>
      </c>
      <c r="K75" s="427">
        <f t="shared" si="9"/>
        <v>295.8628</v>
      </c>
      <c r="L75" s="307"/>
      <c r="M75" s="306"/>
      <c r="N75" s="430">
        <f t="shared" si="10"/>
        <v>0</v>
      </c>
      <c r="O75" s="499">
        <v>792</v>
      </c>
      <c r="P75" s="500">
        <v>44</v>
      </c>
      <c r="Q75" s="302"/>
      <c r="R75" s="280">
        <v>0</v>
      </c>
      <c r="S75" s="433">
        <f t="shared" si="11"/>
        <v>0</v>
      </c>
      <c r="T75" s="281">
        <f t="shared" si="3"/>
        <v>0</v>
      </c>
      <c r="U75" s="293" t="s">
        <v>1615</v>
      </c>
      <c r="AB75">
        <f t="shared" si="7"/>
        <v>0</v>
      </c>
      <c r="AC75">
        <f t="shared" si="4"/>
        <v>0</v>
      </c>
    </row>
    <row r="76" spans="1:29" ht="12.75">
      <c r="A76" s="157">
        <f t="shared" si="5"/>
        <v>76</v>
      </c>
      <c r="B76" s="219"/>
      <c r="C76" s="219" t="s">
        <v>1686</v>
      </c>
      <c r="D76" s="220" t="s">
        <v>2029</v>
      </c>
      <c r="E76" s="221" t="s">
        <v>558</v>
      </c>
      <c r="F76" s="219">
        <v>1</v>
      </c>
      <c r="G76" s="222">
        <v>3.6</v>
      </c>
      <c r="H76" s="398" t="s">
        <v>1610</v>
      </c>
      <c r="I76" s="223">
        <v>18</v>
      </c>
      <c r="J76" s="372">
        <v>16.436822222222222</v>
      </c>
      <c r="K76" s="427">
        <f t="shared" si="9"/>
        <v>295.8628</v>
      </c>
      <c r="L76" s="307"/>
      <c r="M76" s="306"/>
      <c r="N76" s="430">
        <f t="shared" si="10"/>
        <v>0</v>
      </c>
      <c r="O76" s="499">
        <v>792</v>
      </c>
      <c r="P76" s="500">
        <v>44</v>
      </c>
      <c r="Q76" s="302"/>
      <c r="R76" s="280">
        <v>0</v>
      </c>
      <c r="S76" s="433">
        <f t="shared" si="11"/>
        <v>0</v>
      </c>
      <c r="T76" s="281">
        <f t="shared" si="3"/>
        <v>0</v>
      </c>
      <c r="U76" s="293" t="s">
        <v>1615</v>
      </c>
      <c r="AB76">
        <f t="shared" si="7"/>
        <v>0</v>
      </c>
      <c r="AC76">
        <f t="shared" si="4"/>
        <v>0</v>
      </c>
    </row>
    <row r="77" spans="1:29" ht="12.75">
      <c r="A77" s="157">
        <f t="shared" si="5"/>
        <v>77</v>
      </c>
      <c r="B77" s="219"/>
      <c r="C77" s="219" t="s">
        <v>1686</v>
      </c>
      <c r="D77" s="220" t="s">
        <v>2030</v>
      </c>
      <c r="E77" s="221" t="s">
        <v>558</v>
      </c>
      <c r="F77" s="219">
        <v>1</v>
      </c>
      <c r="G77" s="222">
        <v>3.6</v>
      </c>
      <c r="H77" s="398" t="s">
        <v>939</v>
      </c>
      <c r="I77" s="223">
        <v>18</v>
      </c>
      <c r="J77" s="372">
        <v>16.436822222222222</v>
      </c>
      <c r="K77" s="427">
        <f t="shared" si="9"/>
        <v>295.8628</v>
      </c>
      <c r="L77" s="307"/>
      <c r="M77" s="306"/>
      <c r="N77" s="430">
        <f t="shared" si="10"/>
        <v>0</v>
      </c>
      <c r="O77" s="499">
        <v>828</v>
      </c>
      <c r="P77" s="500">
        <v>46</v>
      </c>
      <c r="Q77" s="302"/>
      <c r="R77" s="280">
        <v>0</v>
      </c>
      <c r="S77" s="433">
        <f t="shared" si="11"/>
        <v>0</v>
      </c>
      <c r="T77" s="281">
        <f t="shared" si="3"/>
        <v>0</v>
      </c>
      <c r="U77" s="293" t="s">
        <v>1615</v>
      </c>
      <c r="AB77">
        <f t="shared" si="7"/>
        <v>0</v>
      </c>
      <c r="AC77">
        <f t="shared" si="4"/>
        <v>0</v>
      </c>
    </row>
    <row r="78" spans="1:29" ht="12.75">
      <c r="A78" s="157">
        <f t="shared" si="5"/>
        <v>78</v>
      </c>
      <c r="B78" s="219"/>
      <c r="C78" s="219" t="s">
        <v>1686</v>
      </c>
      <c r="D78" s="220" t="s">
        <v>2031</v>
      </c>
      <c r="E78" s="221" t="s">
        <v>558</v>
      </c>
      <c r="F78" s="219">
        <v>1</v>
      </c>
      <c r="G78" s="222">
        <v>4.6</v>
      </c>
      <c r="H78" s="398" t="s">
        <v>940</v>
      </c>
      <c r="I78" s="223">
        <v>18</v>
      </c>
      <c r="J78" s="372">
        <v>16.436822222222222</v>
      </c>
      <c r="K78" s="427">
        <f t="shared" si="9"/>
        <v>295.8628</v>
      </c>
      <c r="L78" s="307"/>
      <c r="M78" s="306"/>
      <c r="N78" s="430">
        <f t="shared" si="10"/>
        <v>0</v>
      </c>
      <c r="O78" s="499">
        <v>810</v>
      </c>
      <c r="P78" s="500">
        <v>45</v>
      </c>
      <c r="Q78" s="302"/>
      <c r="R78" s="280">
        <v>0</v>
      </c>
      <c r="S78" s="433">
        <f t="shared" si="11"/>
        <v>0</v>
      </c>
      <c r="T78" s="281">
        <f t="shared" si="3"/>
        <v>0</v>
      </c>
      <c r="U78" s="293" t="s">
        <v>1615</v>
      </c>
      <c r="AB78">
        <f t="shared" si="7"/>
        <v>0</v>
      </c>
      <c r="AC78">
        <f t="shared" si="4"/>
        <v>0</v>
      </c>
    </row>
    <row r="79" spans="1:29" ht="12.75">
      <c r="A79" s="157">
        <f t="shared" si="5"/>
        <v>79</v>
      </c>
      <c r="B79" s="219"/>
      <c r="C79" s="219" t="s">
        <v>1687</v>
      </c>
      <c r="D79" s="220" t="s">
        <v>2032</v>
      </c>
      <c r="E79" s="221" t="s">
        <v>558</v>
      </c>
      <c r="F79" s="219">
        <v>1</v>
      </c>
      <c r="G79" s="222">
        <v>4</v>
      </c>
      <c r="H79" s="398" t="s">
        <v>1607</v>
      </c>
      <c r="I79" s="223">
        <v>9</v>
      </c>
      <c r="J79" s="372">
        <v>29.700633333333332</v>
      </c>
      <c r="K79" s="427">
        <f t="shared" si="9"/>
        <v>267.3057</v>
      </c>
      <c r="L79" s="307"/>
      <c r="M79" s="306"/>
      <c r="N79" s="430">
        <f t="shared" si="10"/>
        <v>0</v>
      </c>
      <c r="O79" s="499">
        <v>126</v>
      </c>
      <c r="P79" s="500">
        <v>14</v>
      </c>
      <c r="Q79" s="302"/>
      <c r="R79" s="280">
        <v>0</v>
      </c>
      <c r="S79" s="433">
        <f t="shared" si="11"/>
        <v>0</v>
      </c>
      <c r="T79" s="281">
        <f t="shared" si="3"/>
        <v>0</v>
      </c>
      <c r="U79" s="293" t="s">
        <v>1615</v>
      </c>
      <c r="AB79">
        <f t="shared" si="7"/>
        <v>0</v>
      </c>
      <c r="AC79">
        <f t="shared" si="4"/>
        <v>0</v>
      </c>
    </row>
    <row r="80" spans="1:29" ht="12.75">
      <c r="A80" s="157">
        <f t="shared" si="5"/>
        <v>80</v>
      </c>
      <c r="B80" s="219"/>
      <c r="C80" s="219" t="s">
        <v>1687</v>
      </c>
      <c r="D80" s="220" t="s">
        <v>2033</v>
      </c>
      <c r="E80" s="221" t="s">
        <v>558</v>
      </c>
      <c r="F80" s="219">
        <v>1</v>
      </c>
      <c r="G80" s="222">
        <v>4</v>
      </c>
      <c r="H80" s="398" t="s">
        <v>1608</v>
      </c>
      <c r="I80" s="223">
        <v>9</v>
      </c>
      <c r="J80" s="372">
        <v>29.700633333333332</v>
      </c>
      <c r="K80" s="427">
        <f t="shared" si="9"/>
        <v>267.3057</v>
      </c>
      <c r="L80" s="307"/>
      <c r="M80" s="306"/>
      <c r="N80" s="430">
        <f t="shared" si="10"/>
        <v>0</v>
      </c>
      <c r="O80" s="499">
        <v>117</v>
      </c>
      <c r="P80" s="500">
        <v>13</v>
      </c>
      <c r="Q80" s="302"/>
      <c r="R80" s="280">
        <v>0</v>
      </c>
      <c r="S80" s="433">
        <f t="shared" si="11"/>
        <v>0</v>
      </c>
      <c r="T80" s="281">
        <f t="shared" si="3"/>
        <v>0</v>
      </c>
      <c r="U80" s="293" t="s">
        <v>1615</v>
      </c>
      <c r="AB80">
        <f t="shared" si="7"/>
        <v>0</v>
      </c>
      <c r="AC80">
        <f t="shared" si="4"/>
        <v>0</v>
      </c>
    </row>
    <row r="81" spans="1:29" ht="12.75">
      <c r="A81" s="157">
        <f t="shared" si="5"/>
        <v>81</v>
      </c>
      <c r="B81" s="219"/>
      <c r="C81" s="219" t="s">
        <v>1687</v>
      </c>
      <c r="D81" s="220" t="s">
        <v>2034</v>
      </c>
      <c r="E81" s="221" t="s">
        <v>558</v>
      </c>
      <c r="F81" s="219">
        <v>1</v>
      </c>
      <c r="G81" s="222">
        <v>4</v>
      </c>
      <c r="H81" s="398" t="s">
        <v>941</v>
      </c>
      <c r="I81" s="223">
        <v>9</v>
      </c>
      <c r="J81" s="372">
        <v>29.700633333333332</v>
      </c>
      <c r="K81" s="427">
        <f t="shared" si="9"/>
        <v>267.3057</v>
      </c>
      <c r="L81" s="307"/>
      <c r="M81" s="306"/>
      <c r="N81" s="430">
        <f t="shared" si="10"/>
        <v>0</v>
      </c>
      <c r="O81" s="499">
        <v>126</v>
      </c>
      <c r="P81" s="500">
        <v>14</v>
      </c>
      <c r="Q81" s="302"/>
      <c r="R81" s="280">
        <v>0</v>
      </c>
      <c r="S81" s="433">
        <f t="shared" si="11"/>
        <v>0</v>
      </c>
      <c r="T81" s="281">
        <f t="shared" si="3"/>
        <v>0</v>
      </c>
      <c r="U81" s="293" t="s">
        <v>1615</v>
      </c>
      <c r="AB81">
        <f t="shared" si="7"/>
        <v>0</v>
      </c>
      <c r="AC81">
        <f aca="true" t="shared" si="12" ref="AC81:AC139">AB81+AA81</f>
        <v>0</v>
      </c>
    </row>
    <row r="82" spans="1:29" ht="12.75">
      <c r="A82" s="157">
        <f aca="true" t="shared" si="13" ref="A82:A98">A81+1</f>
        <v>82</v>
      </c>
      <c r="B82" s="219"/>
      <c r="C82" s="219" t="s">
        <v>1687</v>
      </c>
      <c r="D82" s="220" t="s">
        <v>2035</v>
      </c>
      <c r="E82" s="221" t="s">
        <v>558</v>
      </c>
      <c r="F82" s="219">
        <v>1</v>
      </c>
      <c r="G82" s="222">
        <v>4</v>
      </c>
      <c r="H82" s="398" t="s">
        <v>942</v>
      </c>
      <c r="I82" s="223">
        <v>9</v>
      </c>
      <c r="J82" s="372">
        <v>29.700633333333332</v>
      </c>
      <c r="K82" s="427">
        <f t="shared" si="9"/>
        <v>267.3057</v>
      </c>
      <c r="L82" s="307"/>
      <c r="M82" s="306"/>
      <c r="N82" s="430">
        <f t="shared" si="10"/>
        <v>0</v>
      </c>
      <c r="O82" s="499">
        <v>90</v>
      </c>
      <c r="P82" s="500">
        <v>10</v>
      </c>
      <c r="Q82" s="302"/>
      <c r="R82" s="280">
        <v>0</v>
      </c>
      <c r="S82" s="433">
        <f t="shared" si="11"/>
        <v>0</v>
      </c>
      <c r="T82" s="281">
        <f t="shared" si="3"/>
        <v>0</v>
      </c>
      <c r="U82" s="293" t="s">
        <v>1615</v>
      </c>
      <c r="AB82">
        <f t="shared" si="7"/>
        <v>0</v>
      </c>
      <c r="AC82">
        <f t="shared" si="12"/>
        <v>0</v>
      </c>
    </row>
    <row r="83" spans="1:29" ht="12.75">
      <c r="A83" s="157">
        <f t="shared" si="13"/>
        <v>83</v>
      </c>
      <c r="B83" s="219"/>
      <c r="C83" s="219" t="s">
        <v>1686</v>
      </c>
      <c r="D83" s="220" t="s">
        <v>2036</v>
      </c>
      <c r="E83" s="221" t="s">
        <v>558</v>
      </c>
      <c r="F83" s="219">
        <v>1</v>
      </c>
      <c r="G83" s="222">
        <v>3.6</v>
      </c>
      <c r="H83" s="398" t="s">
        <v>943</v>
      </c>
      <c r="I83" s="223">
        <v>18</v>
      </c>
      <c r="J83" s="372">
        <v>16.64337777777778</v>
      </c>
      <c r="K83" s="427">
        <f t="shared" si="9"/>
        <v>299.5808</v>
      </c>
      <c r="L83" s="307"/>
      <c r="M83" s="306"/>
      <c r="N83" s="430">
        <f t="shared" si="10"/>
        <v>0</v>
      </c>
      <c r="O83" s="499">
        <v>414</v>
      </c>
      <c r="P83" s="500">
        <v>23</v>
      </c>
      <c r="Q83" s="302"/>
      <c r="R83" s="280">
        <v>0</v>
      </c>
      <c r="S83" s="433">
        <f t="shared" si="11"/>
        <v>0</v>
      </c>
      <c r="T83" s="281">
        <f aca="true" t="shared" si="14" ref="T83:T133">S83*L83</f>
        <v>0</v>
      </c>
      <c r="U83" s="293" t="s">
        <v>1615</v>
      </c>
      <c r="AB83">
        <f t="shared" si="7"/>
        <v>0</v>
      </c>
      <c r="AC83">
        <f t="shared" si="12"/>
        <v>0</v>
      </c>
    </row>
    <row r="84" spans="1:29" ht="12.75">
      <c r="A84" s="157">
        <f t="shared" si="13"/>
        <v>84</v>
      </c>
      <c r="B84" s="219"/>
      <c r="C84" s="219" t="s">
        <v>1686</v>
      </c>
      <c r="D84" s="220" t="s">
        <v>2037</v>
      </c>
      <c r="E84" s="221" t="s">
        <v>558</v>
      </c>
      <c r="F84" s="219">
        <v>1</v>
      </c>
      <c r="G84" s="222">
        <v>3.6</v>
      </c>
      <c r="H84" s="398" t="s">
        <v>575</v>
      </c>
      <c r="I84" s="223">
        <v>18</v>
      </c>
      <c r="J84" s="372">
        <v>16.64337777777778</v>
      </c>
      <c r="K84" s="427">
        <f t="shared" si="9"/>
        <v>299.5808</v>
      </c>
      <c r="L84" s="307"/>
      <c r="M84" s="306"/>
      <c r="N84" s="430">
        <f t="shared" si="10"/>
        <v>0</v>
      </c>
      <c r="O84" s="499">
        <v>504</v>
      </c>
      <c r="P84" s="500">
        <v>28</v>
      </c>
      <c r="Q84" s="302"/>
      <c r="R84" s="280">
        <v>0</v>
      </c>
      <c r="S84" s="433">
        <f t="shared" si="11"/>
        <v>0</v>
      </c>
      <c r="T84" s="281">
        <f t="shared" si="14"/>
        <v>0</v>
      </c>
      <c r="U84" s="293" t="s">
        <v>1615</v>
      </c>
      <c r="AB84">
        <f t="shared" si="7"/>
        <v>0</v>
      </c>
      <c r="AC84">
        <f t="shared" si="12"/>
        <v>0</v>
      </c>
    </row>
    <row r="85" spans="1:29" ht="12.75">
      <c r="A85" s="157">
        <f t="shared" si="13"/>
        <v>85</v>
      </c>
      <c r="B85" s="219"/>
      <c r="C85" s="219" t="s">
        <v>1686</v>
      </c>
      <c r="D85" s="220" t="s">
        <v>2038</v>
      </c>
      <c r="E85" s="221" t="s">
        <v>558</v>
      </c>
      <c r="F85" s="219">
        <v>1</v>
      </c>
      <c r="G85" s="222">
        <v>3.6</v>
      </c>
      <c r="H85" s="398" t="s">
        <v>563</v>
      </c>
      <c r="I85" s="223">
        <v>18</v>
      </c>
      <c r="J85" s="372">
        <v>16.64337777777778</v>
      </c>
      <c r="K85" s="427">
        <f>J85*I85</f>
        <v>299.5808</v>
      </c>
      <c r="L85" s="307"/>
      <c r="M85" s="306"/>
      <c r="N85" s="430">
        <f>(J85*L85+T85)+(M85*K85)</f>
        <v>0</v>
      </c>
      <c r="O85" s="499">
        <v>540</v>
      </c>
      <c r="P85" s="500">
        <v>30</v>
      </c>
      <c r="Q85" s="302"/>
      <c r="R85" s="280">
        <v>0</v>
      </c>
      <c r="S85" s="433">
        <f>R85*J85</f>
        <v>0</v>
      </c>
      <c r="T85" s="281">
        <f t="shared" si="14"/>
        <v>0</v>
      </c>
      <c r="U85" s="293" t="s">
        <v>1615</v>
      </c>
      <c r="AB85">
        <f t="shared" si="7"/>
        <v>0</v>
      </c>
      <c r="AC85">
        <f t="shared" si="12"/>
        <v>0</v>
      </c>
    </row>
    <row r="86" spans="1:29" ht="12.75">
      <c r="A86" s="157">
        <f t="shared" si="13"/>
        <v>86</v>
      </c>
      <c r="B86" s="219"/>
      <c r="C86" s="219" t="s">
        <v>1686</v>
      </c>
      <c r="D86" s="220" t="s">
        <v>2039</v>
      </c>
      <c r="E86" s="221" t="s">
        <v>558</v>
      </c>
      <c r="F86" s="219">
        <v>1</v>
      </c>
      <c r="G86" s="222">
        <v>3.6</v>
      </c>
      <c r="H86" s="398" t="s">
        <v>564</v>
      </c>
      <c r="I86" s="223">
        <v>18</v>
      </c>
      <c r="J86" s="372">
        <v>16.64337777777778</v>
      </c>
      <c r="K86" s="427">
        <f>J86*I86</f>
        <v>299.5808</v>
      </c>
      <c r="L86" s="307"/>
      <c r="M86" s="306"/>
      <c r="N86" s="430">
        <f>(J86*L86+T86)+(M86*K86)</f>
        <v>0</v>
      </c>
      <c r="O86" s="499">
        <v>558</v>
      </c>
      <c r="P86" s="500">
        <v>31</v>
      </c>
      <c r="Q86" s="302"/>
      <c r="R86" s="280">
        <v>0</v>
      </c>
      <c r="S86" s="433">
        <f>R86*J86</f>
        <v>0</v>
      </c>
      <c r="T86" s="281">
        <f t="shared" si="14"/>
        <v>0</v>
      </c>
      <c r="U86" s="293" t="s">
        <v>1615</v>
      </c>
      <c r="AB86">
        <f t="shared" si="7"/>
        <v>0</v>
      </c>
      <c r="AC86">
        <f t="shared" si="12"/>
        <v>0</v>
      </c>
    </row>
    <row r="87" spans="1:29" ht="12.75">
      <c r="A87" s="157">
        <f t="shared" si="13"/>
        <v>87</v>
      </c>
      <c r="B87" s="219"/>
      <c r="C87" s="219" t="s">
        <v>1687</v>
      </c>
      <c r="D87" s="220" t="s">
        <v>2040</v>
      </c>
      <c r="E87" s="221" t="s">
        <v>558</v>
      </c>
      <c r="F87" s="219">
        <v>1</v>
      </c>
      <c r="G87" s="222">
        <v>4</v>
      </c>
      <c r="H87" s="398" t="s">
        <v>39</v>
      </c>
      <c r="I87" s="223">
        <v>9</v>
      </c>
      <c r="J87" s="372">
        <v>29.700633333333332</v>
      </c>
      <c r="K87" s="427">
        <f t="shared" si="9"/>
        <v>267.3057</v>
      </c>
      <c r="L87" s="307"/>
      <c r="M87" s="306"/>
      <c r="N87" s="430">
        <f t="shared" si="10"/>
        <v>0</v>
      </c>
      <c r="O87" s="499">
        <v>351</v>
      </c>
      <c r="P87" s="500">
        <v>39</v>
      </c>
      <c r="Q87" s="302"/>
      <c r="R87" s="280">
        <v>0</v>
      </c>
      <c r="S87" s="433">
        <f t="shared" si="11"/>
        <v>0</v>
      </c>
      <c r="T87" s="281">
        <f t="shared" si="14"/>
        <v>0</v>
      </c>
      <c r="U87" s="293" t="s">
        <v>1615</v>
      </c>
      <c r="AB87">
        <f t="shared" si="7"/>
        <v>0</v>
      </c>
      <c r="AC87">
        <f t="shared" si="12"/>
        <v>0</v>
      </c>
    </row>
    <row r="88" spans="1:29" ht="12.75">
      <c r="A88" s="157">
        <f t="shared" si="13"/>
        <v>88</v>
      </c>
      <c r="B88" s="219"/>
      <c r="C88" s="219" t="s">
        <v>1687</v>
      </c>
      <c r="D88" s="220" t="s">
        <v>2041</v>
      </c>
      <c r="E88" s="221" t="s">
        <v>558</v>
      </c>
      <c r="F88" s="219">
        <v>1</v>
      </c>
      <c r="G88" s="222">
        <v>4</v>
      </c>
      <c r="H88" s="398" t="s">
        <v>40</v>
      </c>
      <c r="I88" s="223">
        <v>9</v>
      </c>
      <c r="J88" s="372">
        <v>29.700633333333332</v>
      </c>
      <c r="K88" s="427">
        <f t="shared" si="9"/>
        <v>267.3057</v>
      </c>
      <c r="L88" s="307"/>
      <c r="M88" s="306"/>
      <c r="N88" s="430">
        <f t="shared" si="10"/>
        <v>0</v>
      </c>
      <c r="O88" s="499">
        <v>378</v>
      </c>
      <c r="P88" s="500">
        <v>42</v>
      </c>
      <c r="Q88" s="302"/>
      <c r="R88" s="280">
        <v>0</v>
      </c>
      <c r="S88" s="433">
        <f t="shared" si="11"/>
        <v>0</v>
      </c>
      <c r="T88" s="281">
        <f t="shared" si="14"/>
        <v>0</v>
      </c>
      <c r="U88" s="293" t="s">
        <v>1615</v>
      </c>
      <c r="AB88">
        <f aca="true" t="shared" si="15" ref="AB88:AB104">M88*I88</f>
        <v>0</v>
      </c>
      <c r="AC88">
        <f t="shared" si="12"/>
        <v>0</v>
      </c>
    </row>
    <row r="89" spans="1:29" ht="12.75">
      <c r="A89" s="157">
        <f t="shared" si="13"/>
        <v>89</v>
      </c>
      <c r="B89" s="219"/>
      <c r="C89" s="219" t="s">
        <v>1687</v>
      </c>
      <c r="D89" s="220" t="s">
        <v>2042</v>
      </c>
      <c r="E89" s="221" t="s">
        <v>558</v>
      </c>
      <c r="F89" s="219">
        <v>1</v>
      </c>
      <c r="G89" s="222">
        <v>4</v>
      </c>
      <c r="H89" s="398" t="s">
        <v>41</v>
      </c>
      <c r="I89" s="223">
        <v>9</v>
      </c>
      <c r="J89" s="372">
        <v>29.700633333333332</v>
      </c>
      <c r="K89" s="427">
        <f t="shared" si="9"/>
        <v>267.3057</v>
      </c>
      <c r="L89" s="307"/>
      <c r="M89" s="306"/>
      <c r="N89" s="430">
        <f t="shared" si="10"/>
        <v>0</v>
      </c>
      <c r="O89" s="499">
        <v>387</v>
      </c>
      <c r="P89" s="500">
        <v>43</v>
      </c>
      <c r="Q89" s="302"/>
      <c r="R89" s="280">
        <v>0</v>
      </c>
      <c r="S89" s="433">
        <f t="shared" si="11"/>
        <v>0</v>
      </c>
      <c r="T89" s="281">
        <f t="shared" si="14"/>
        <v>0</v>
      </c>
      <c r="U89" s="293" t="s">
        <v>1615</v>
      </c>
      <c r="AB89">
        <f t="shared" si="15"/>
        <v>0</v>
      </c>
      <c r="AC89">
        <f t="shared" si="12"/>
        <v>0</v>
      </c>
    </row>
    <row r="90" spans="1:29" ht="12.75">
      <c r="A90" s="157">
        <f t="shared" si="13"/>
        <v>90</v>
      </c>
      <c r="B90" s="219"/>
      <c r="C90" s="219" t="s">
        <v>1687</v>
      </c>
      <c r="D90" s="220" t="s">
        <v>2043</v>
      </c>
      <c r="E90" s="221" t="s">
        <v>558</v>
      </c>
      <c r="F90" s="219">
        <v>1</v>
      </c>
      <c r="G90" s="222">
        <v>4</v>
      </c>
      <c r="H90" s="398" t="s">
        <v>1833</v>
      </c>
      <c r="I90" s="223">
        <v>9</v>
      </c>
      <c r="J90" s="372">
        <v>29.700633333333332</v>
      </c>
      <c r="K90" s="427">
        <f t="shared" si="9"/>
        <v>267.3057</v>
      </c>
      <c r="L90" s="307"/>
      <c r="M90" s="306"/>
      <c r="N90" s="430">
        <f t="shared" si="10"/>
        <v>0</v>
      </c>
      <c r="O90" s="499">
        <v>387</v>
      </c>
      <c r="P90" s="500">
        <v>43</v>
      </c>
      <c r="Q90" s="302"/>
      <c r="R90" s="280">
        <v>0</v>
      </c>
      <c r="S90" s="433">
        <f t="shared" si="11"/>
        <v>0</v>
      </c>
      <c r="T90" s="281">
        <f t="shared" si="14"/>
        <v>0</v>
      </c>
      <c r="U90" s="293" t="s">
        <v>1615</v>
      </c>
      <c r="AB90">
        <f t="shared" si="15"/>
        <v>0</v>
      </c>
      <c r="AC90">
        <f t="shared" si="12"/>
        <v>0</v>
      </c>
    </row>
    <row r="91" spans="1:29" ht="63.75" customHeight="1">
      <c r="A91" s="157">
        <f t="shared" si="13"/>
        <v>91</v>
      </c>
      <c r="B91" s="219"/>
      <c r="C91" s="219" t="s">
        <v>219</v>
      </c>
      <c r="D91" s="220" t="s">
        <v>2044</v>
      </c>
      <c r="E91" s="221" t="s">
        <v>558</v>
      </c>
      <c r="F91" s="219">
        <v>6</v>
      </c>
      <c r="G91" s="222">
        <v>2.8</v>
      </c>
      <c r="H91" s="393" t="s">
        <v>1834</v>
      </c>
      <c r="I91" s="223">
        <v>72</v>
      </c>
      <c r="J91" s="372">
        <v>4.506030555555555</v>
      </c>
      <c r="K91" s="427">
        <f t="shared" si="9"/>
        <v>324.4342</v>
      </c>
      <c r="L91" s="307"/>
      <c r="M91" s="306"/>
      <c r="N91" s="430">
        <f>(J91*L91+T91)+(M91*K91)</f>
        <v>0</v>
      </c>
      <c r="O91" s="499">
        <v>3312</v>
      </c>
      <c r="P91" s="500">
        <v>46</v>
      </c>
      <c r="Q91" s="302"/>
      <c r="R91" s="280">
        <v>0</v>
      </c>
      <c r="S91" s="433">
        <f>R91*J91</f>
        <v>0</v>
      </c>
      <c r="T91" s="281">
        <f t="shared" si="14"/>
        <v>0</v>
      </c>
      <c r="U91" s="293" t="s">
        <v>1615</v>
      </c>
      <c r="AB91">
        <f t="shared" si="15"/>
        <v>0</v>
      </c>
      <c r="AC91">
        <f t="shared" si="12"/>
        <v>0</v>
      </c>
    </row>
    <row r="92" spans="1:29" ht="69" customHeight="1">
      <c r="A92" s="157">
        <f t="shared" si="13"/>
        <v>92</v>
      </c>
      <c r="B92" s="219"/>
      <c r="C92" s="219" t="s">
        <v>1499</v>
      </c>
      <c r="D92" s="220" t="s">
        <v>2045</v>
      </c>
      <c r="E92" s="221" t="s">
        <v>558</v>
      </c>
      <c r="F92" s="219">
        <v>4</v>
      </c>
      <c r="G92" s="222">
        <v>3.2</v>
      </c>
      <c r="H92" s="393" t="s">
        <v>1834</v>
      </c>
      <c r="I92" s="223">
        <v>36</v>
      </c>
      <c r="J92" s="372">
        <v>10.05</v>
      </c>
      <c r="K92" s="427">
        <f t="shared" si="9"/>
        <v>361.8</v>
      </c>
      <c r="L92" s="307"/>
      <c r="M92" s="306"/>
      <c r="N92" s="430">
        <f>(J92*L92+T92)+(M92*K92)</f>
        <v>0</v>
      </c>
      <c r="O92" s="499">
        <v>396</v>
      </c>
      <c r="P92" s="500">
        <v>11</v>
      </c>
      <c r="Q92" s="302"/>
      <c r="R92" s="280">
        <v>0</v>
      </c>
      <c r="S92" s="433">
        <f>R92*J92</f>
        <v>0</v>
      </c>
      <c r="T92" s="281">
        <f t="shared" si="14"/>
        <v>0</v>
      </c>
      <c r="U92" s="293" t="s">
        <v>1615</v>
      </c>
      <c r="AB92">
        <f t="shared" si="15"/>
        <v>0</v>
      </c>
      <c r="AC92">
        <f t="shared" si="12"/>
        <v>0</v>
      </c>
    </row>
    <row r="93" spans="1:29" ht="69.75" customHeight="1">
      <c r="A93" s="157">
        <f t="shared" si="13"/>
        <v>93</v>
      </c>
      <c r="B93" s="219"/>
      <c r="C93" s="219" t="s">
        <v>1686</v>
      </c>
      <c r="D93" s="220" t="s">
        <v>2046</v>
      </c>
      <c r="E93" s="221" t="s">
        <v>558</v>
      </c>
      <c r="F93" s="219">
        <v>1</v>
      </c>
      <c r="G93" s="222">
        <v>3.6</v>
      </c>
      <c r="H93" s="393" t="s">
        <v>1834</v>
      </c>
      <c r="I93" s="223">
        <v>18</v>
      </c>
      <c r="J93" s="372">
        <v>18.68</v>
      </c>
      <c r="K93" s="427">
        <f t="shared" si="9"/>
        <v>336.24</v>
      </c>
      <c r="L93" s="307"/>
      <c r="M93" s="306"/>
      <c r="N93" s="430">
        <f>(J93*L93+T93)+(M93*K93)</f>
        <v>0</v>
      </c>
      <c r="O93" s="499">
        <v>216</v>
      </c>
      <c r="P93" s="500">
        <v>12</v>
      </c>
      <c r="Q93" s="302"/>
      <c r="R93" s="280">
        <v>0</v>
      </c>
      <c r="S93" s="433">
        <f>R93*J93</f>
        <v>0</v>
      </c>
      <c r="T93" s="281">
        <f t="shared" si="14"/>
        <v>0</v>
      </c>
      <c r="U93" s="293" t="s">
        <v>1615</v>
      </c>
      <c r="AB93">
        <f t="shared" si="15"/>
        <v>0</v>
      </c>
      <c r="AC93">
        <f t="shared" si="12"/>
        <v>0</v>
      </c>
    </row>
    <row r="94" spans="1:29" ht="67.5" customHeight="1">
      <c r="A94" s="157">
        <f t="shared" si="13"/>
        <v>94</v>
      </c>
      <c r="B94" s="219"/>
      <c r="C94" s="219" t="s">
        <v>1687</v>
      </c>
      <c r="D94" s="220" t="s">
        <v>2047</v>
      </c>
      <c r="E94" s="221" t="s">
        <v>558</v>
      </c>
      <c r="F94" s="219">
        <v>1</v>
      </c>
      <c r="G94" s="222">
        <v>4</v>
      </c>
      <c r="H94" s="393" t="s">
        <v>1834</v>
      </c>
      <c r="I94" s="223">
        <v>9</v>
      </c>
      <c r="J94" s="372">
        <v>35.3</v>
      </c>
      <c r="K94" s="427">
        <f t="shared" si="9"/>
        <v>317.7</v>
      </c>
      <c r="L94" s="307"/>
      <c r="M94" s="306"/>
      <c r="N94" s="430">
        <f>(J94*L94+T94)+(M94*K94)</f>
        <v>0</v>
      </c>
      <c r="O94" s="499">
        <v>9</v>
      </c>
      <c r="P94" s="500">
        <v>1</v>
      </c>
      <c r="Q94" s="302"/>
      <c r="R94" s="280">
        <v>0</v>
      </c>
      <c r="S94" s="433">
        <f>R94*J94</f>
        <v>0</v>
      </c>
      <c r="T94" s="281">
        <f t="shared" si="14"/>
        <v>0</v>
      </c>
      <c r="U94" s="293" t="s">
        <v>1615</v>
      </c>
      <c r="AB94">
        <f t="shared" si="15"/>
        <v>0</v>
      </c>
      <c r="AC94">
        <f t="shared" si="12"/>
        <v>0</v>
      </c>
    </row>
    <row r="95" spans="1:29" ht="12.75">
      <c r="A95" s="157">
        <f t="shared" si="13"/>
        <v>95</v>
      </c>
      <c r="B95" s="219"/>
      <c r="C95" s="224" t="s">
        <v>219</v>
      </c>
      <c r="D95" s="220" t="s">
        <v>2048</v>
      </c>
      <c r="E95" s="221" t="s">
        <v>182</v>
      </c>
      <c r="F95" s="219">
        <v>1</v>
      </c>
      <c r="G95" s="222">
        <v>3</v>
      </c>
      <c r="H95" s="399" t="s">
        <v>1835</v>
      </c>
      <c r="I95" s="223">
        <v>50</v>
      </c>
      <c r="J95" s="372">
        <v>9.95</v>
      </c>
      <c r="K95" s="427">
        <f t="shared" si="9"/>
        <v>497.49999999999994</v>
      </c>
      <c r="L95" s="309"/>
      <c r="M95" s="306"/>
      <c r="N95" s="430">
        <f aca="true" t="shared" si="16" ref="N95:N125">(J95*L95+T95)+(M95*K95)</f>
        <v>0</v>
      </c>
      <c r="O95" s="499">
        <v>0</v>
      </c>
      <c r="P95" s="500">
        <v>0</v>
      </c>
      <c r="Q95" s="279"/>
      <c r="R95" s="280">
        <v>0</v>
      </c>
      <c r="S95" s="433">
        <f aca="true" t="shared" si="17" ref="S95:S125">R95*J95</f>
        <v>0</v>
      </c>
      <c r="T95" s="281">
        <f t="shared" si="14"/>
        <v>0</v>
      </c>
      <c r="U95" s="224" t="s">
        <v>1616</v>
      </c>
      <c r="AA95">
        <f>L95</f>
        <v>0</v>
      </c>
      <c r="AB95">
        <f t="shared" si="15"/>
        <v>0</v>
      </c>
      <c r="AC95">
        <f t="shared" si="12"/>
        <v>0</v>
      </c>
    </row>
    <row r="96" spans="1:29" ht="12.75">
      <c r="A96" s="157">
        <f t="shared" si="13"/>
        <v>96</v>
      </c>
      <c r="B96" s="219"/>
      <c r="C96" s="224" t="s">
        <v>1499</v>
      </c>
      <c r="D96" s="220" t="s">
        <v>2049</v>
      </c>
      <c r="E96" s="221" t="s">
        <v>182</v>
      </c>
      <c r="F96" s="219">
        <v>1</v>
      </c>
      <c r="G96" s="222">
        <v>3.5</v>
      </c>
      <c r="H96" s="399" t="s">
        <v>1835</v>
      </c>
      <c r="I96" s="223">
        <v>36</v>
      </c>
      <c r="J96" s="372">
        <v>16.05</v>
      </c>
      <c r="K96" s="427">
        <f t="shared" si="9"/>
        <v>577.8000000000001</v>
      </c>
      <c r="L96" s="309"/>
      <c r="M96" s="306"/>
      <c r="N96" s="430">
        <f t="shared" si="16"/>
        <v>0</v>
      </c>
      <c r="O96" s="499">
        <v>0</v>
      </c>
      <c r="P96" s="500">
        <v>0</v>
      </c>
      <c r="Q96" s="279"/>
      <c r="R96" s="280">
        <v>0</v>
      </c>
      <c r="S96" s="433">
        <f t="shared" si="17"/>
        <v>0</v>
      </c>
      <c r="T96" s="281">
        <f t="shared" si="14"/>
        <v>0</v>
      </c>
      <c r="U96" s="224" t="s">
        <v>1616</v>
      </c>
      <c r="AA96">
        <f>L96</f>
        <v>0</v>
      </c>
      <c r="AB96">
        <f t="shared" si="15"/>
        <v>0</v>
      </c>
      <c r="AC96">
        <f t="shared" si="12"/>
        <v>0</v>
      </c>
    </row>
    <row r="97" spans="1:29" ht="38.25">
      <c r="A97" s="157">
        <f t="shared" si="13"/>
        <v>97</v>
      </c>
      <c r="B97" s="219"/>
      <c r="C97" s="224" t="s">
        <v>219</v>
      </c>
      <c r="D97" s="220" t="s">
        <v>984</v>
      </c>
      <c r="E97" s="221" t="s">
        <v>182</v>
      </c>
      <c r="F97" s="219">
        <v>1</v>
      </c>
      <c r="G97" s="222">
        <v>3.5</v>
      </c>
      <c r="H97" s="400" t="s">
        <v>2948</v>
      </c>
      <c r="I97" s="223">
        <v>50</v>
      </c>
      <c r="J97" s="372">
        <v>9.95</v>
      </c>
      <c r="K97" s="427">
        <f t="shared" si="9"/>
        <v>497.49999999999994</v>
      </c>
      <c r="L97" s="309"/>
      <c r="M97" s="306"/>
      <c r="N97" s="430">
        <f t="shared" si="16"/>
        <v>0</v>
      </c>
      <c r="O97" s="499">
        <v>0</v>
      </c>
      <c r="P97" s="500">
        <v>0</v>
      </c>
      <c r="Q97" s="302"/>
      <c r="R97" s="280">
        <v>0</v>
      </c>
      <c r="S97" s="433">
        <f t="shared" si="17"/>
        <v>0</v>
      </c>
      <c r="T97" s="281">
        <f t="shared" si="14"/>
        <v>0</v>
      </c>
      <c r="U97" s="224" t="s">
        <v>1616</v>
      </c>
      <c r="AA97">
        <f>L97</f>
        <v>0</v>
      </c>
      <c r="AB97">
        <f t="shared" si="15"/>
        <v>0</v>
      </c>
      <c r="AC97">
        <f t="shared" si="12"/>
        <v>0</v>
      </c>
    </row>
    <row r="98" spans="1:29" ht="15">
      <c r="A98" s="157">
        <f t="shared" si="13"/>
        <v>98</v>
      </c>
      <c r="B98" s="219"/>
      <c r="C98" s="224"/>
      <c r="D98" s="220"/>
      <c r="E98" s="221"/>
      <c r="F98" s="219"/>
      <c r="G98" s="222"/>
      <c r="H98" s="599"/>
      <c r="I98" s="223"/>
      <c r="J98" s="372">
        <v>1</v>
      </c>
      <c r="K98" s="427"/>
      <c r="L98" s="309"/>
      <c r="M98" s="306"/>
      <c r="N98" s="430">
        <f t="shared" si="16"/>
        <v>0</v>
      </c>
      <c r="O98" s="499">
        <v>0</v>
      </c>
      <c r="P98" s="500">
        <v>0</v>
      </c>
      <c r="Q98" s="302"/>
      <c r="R98" s="280">
        <v>0</v>
      </c>
      <c r="S98" s="433">
        <f t="shared" si="17"/>
        <v>0</v>
      </c>
      <c r="T98" s="281">
        <f t="shared" si="14"/>
        <v>0</v>
      </c>
      <c r="U98" s="224" t="s">
        <v>1616</v>
      </c>
      <c r="AA98">
        <f>L98</f>
        <v>0</v>
      </c>
      <c r="AB98">
        <f t="shared" si="15"/>
        <v>0</v>
      </c>
      <c r="AC98">
        <f t="shared" si="12"/>
        <v>0</v>
      </c>
    </row>
    <row r="99" spans="1:29" ht="12.75">
      <c r="A99" s="157">
        <f aca="true" t="shared" si="18" ref="A99:A162">A98+1</f>
        <v>99</v>
      </c>
      <c r="B99" s="219"/>
      <c r="C99" s="224" t="s">
        <v>219</v>
      </c>
      <c r="D99" s="220" t="s">
        <v>2050</v>
      </c>
      <c r="E99" s="221" t="s">
        <v>558</v>
      </c>
      <c r="F99" s="219">
        <v>6</v>
      </c>
      <c r="G99" s="222">
        <v>3</v>
      </c>
      <c r="H99" s="537" t="s">
        <v>1975</v>
      </c>
      <c r="I99" s="223">
        <v>72</v>
      </c>
      <c r="J99" s="372">
        <v>3.78</v>
      </c>
      <c r="K99" s="427">
        <f t="shared" si="9"/>
        <v>272.15999999999997</v>
      </c>
      <c r="L99" s="526"/>
      <c r="M99" s="306"/>
      <c r="N99" s="430">
        <f t="shared" si="16"/>
        <v>0</v>
      </c>
      <c r="O99" s="499">
        <v>9720</v>
      </c>
      <c r="P99" s="500">
        <v>135</v>
      </c>
      <c r="Q99" s="302"/>
      <c r="R99" s="280">
        <v>0</v>
      </c>
      <c r="S99" s="433">
        <f t="shared" si="17"/>
        <v>0</v>
      </c>
      <c r="T99" s="281"/>
      <c r="U99" s="376" t="s">
        <v>3069</v>
      </c>
      <c r="AB99">
        <f t="shared" si="15"/>
        <v>0</v>
      </c>
      <c r="AC99">
        <f t="shared" si="12"/>
        <v>0</v>
      </c>
    </row>
    <row r="100" spans="1:29" ht="12.75">
      <c r="A100" s="157">
        <f t="shared" si="18"/>
        <v>100</v>
      </c>
      <c r="B100" s="219"/>
      <c r="C100" s="224" t="s">
        <v>1499</v>
      </c>
      <c r="D100" s="220" t="s">
        <v>2051</v>
      </c>
      <c r="E100" s="221" t="s">
        <v>558</v>
      </c>
      <c r="F100" s="219">
        <v>4</v>
      </c>
      <c r="G100" s="222">
        <v>3.5</v>
      </c>
      <c r="H100" s="537" t="s">
        <v>1976</v>
      </c>
      <c r="I100" s="223">
        <v>36</v>
      </c>
      <c r="J100" s="372">
        <v>6.84</v>
      </c>
      <c r="K100" s="427">
        <f t="shared" si="9"/>
        <v>246.24</v>
      </c>
      <c r="L100" s="309"/>
      <c r="M100" s="306"/>
      <c r="N100" s="430">
        <f t="shared" si="16"/>
        <v>0</v>
      </c>
      <c r="O100" s="499">
        <v>2160</v>
      </c>
      <c r="P100" s="500">
        <v>60</v>
      </c>
      <c r="Q100" s="302"/>
      <c r="R100" s="280">
        <v>0</v>
      </c>
      <c r="S100" s="433">
        <f t="shared" si="17"/>
        <v>0</v>
      </c>
      <c r="T100" s="281"/>
      <c r="U100" s="376" t="s">
        <v>3069</v>
      </c>
      <c r="AB100">
        <f t="shared" si="15"/>
        <v>0</v>
      </c>
      <c r="AC100">
        <f t="shared" si="12"/>
        <v>0</v>
      </c>
    </row>
    <row r="101" spans="1:29" ht="25.5" customHeight="1">
      <c r="A101" s="157">
        <f t="shared" si="18"/>
        <v>101</v>
      </c>
      <c r="B101" s="219"/>
      <c r="C101" s="224"/>
      <c r="D101" s="220"/>
      <c r="E101" s="221"/>
      <c r="F101" s="219"/>
      <c r="G101" s="225"/>
      <c r="H101" s="600"/>
      <c r="I101" s="223"/>
      <c r="J101" s="372">
        <v>1</v>
      </c>
      <c r="K101" s="427"/>
      <c r="L101" s="310"/>
      <c r="M101" s="306"/>
      <c r="N101" s="430">
        <f t="shared" si="16"/>
        <v>0</v>
      </c>
      <c r="O101" s="499">
        <v>0</v>
      </c>
      <c r="P101" s="500">
        <v>0</v>
      </c>
      <c r="Q101" s="302"/>
      <c r="R101" s="280">
        <v>0</v>
      </c>
      <c r="S101" s="433">
        <f t="shared" si="17"/>
        <v>0</v>
      </c>
      <c r="T101" s="281">
        <f t="shared" si="14"/>
        <v>0</v>
      </c>
      <c r="U101" s="376" t="s">
        <v>3069</v>
      </c>
      <c r="AB101">
        <f t="shared" si="15"/>
        <v>0</v>
      </c>
      <c r="AC101">
        <f t="shared" si="12"/>
        <v>0</v>
      </c>
    </row>
    <row r="102" spans="1:29" ht="21.75" customHeight="1">
      <c r="A102" s="157">
        <f>A101+1</f>
        <v>102</v>
      </c>
      <c r="B102" s="219"/>
      <c r="C102" s="224"/>
      <c r="D102" s="220"/>
      <c r="E102" s="221"/>
      <c r="F102" s="219"/>
      <c r="G102" s="226"/>
      <c r="H102" s="600"/>
      <c r="I102" s="223"/>
      <c r="J102" s="372">
        <v>1</v>
      </c>
      <c r="K102" s="427"/>
      <c r="L102" s="310"/>
      <c r="M102" s="306"/>
      <c r="N102" s="430">
        <f t="shared" si="16"/>
        <v>0</v>
      </c>
      <c r="O102" s="499">
        <v>0</v>
      </c>
      <c r="P102" s="500">
        <v>0</v>
      </c>
      <c r="Q102" s="279"/>
      <c r="R102" s="280">
        <v>0</v>
      </c>
      <c r="S102" s="433">
        <f t="shared" si="17"/>
        <v>0</v>
      </c>
      <c r="T102" s="281">
        <f t="shared" si="14"/>
        <v>0</v>
      </c>
      <c r="U102" s="376" t="s">
        <v>3069</v>
      </c>
      <c r="AB102">
        <f t="shared" si="15"/>
        <v>0</v>
      </c>
      <c r="AC102">
        <f t="shared" si="12"/>
        <v>0</v>
      </c>
    </row>
    <row r="103" spans="1:29" ht="21.75" customHeight="1">
      <c r="A103" s="157">
        <f>A102+1</f>
        <v>103</v>
      </c>
      <c r="B103" s="219"/>
      <c r="C103" s="224" t="s">
        <v>1686</v>
      </c>
      <c r="D103" s="220" t="s">
        <v>2052</v>
      </c>
      <c r="E103" s="221" t="s">
        <v>558</v>
      </c>
      <c r="F103" s="219">
        <v>1</v>
      </c>
      <c r="G103" s="222">
        <v>4</v>
      </c>
      <c r="H103" s="533" t="s">
        <v>3205</v>
      </c>
      <c r="I103" s="223">
        <v>20</v>
      </c>
      <c r="J103" s="373">
        <v>11.8</v>
      </c>
      <c r="K103" s="427">
        <f>J103*I103</f>
        <v>236</v>
      </c>
      <c r="L103" s="309"/>
      <c r="M103" s="306"/>
      <c r="N103" s="430">
        <f t="shared" si="16"/>
        <v>0</v>
      </c>
      <c r="O103" s="499">
        <v>160</v>
      </c>
      <c r="P103" s="500">
        <v>8</v>
      </c>
      <c r="Q103" s="279"/>
      <c r="R103" s="280">
        <v>0</v>
      </c>
      <c r="S103" s="433">
        <f t="shared" si="17"/>
        <v>0</v>
      </c>
      <c r="T103" s="281">
        <f t="shared" si="14"/>
        <v>0</v>
      </c>
      <c r="U103" s="376" t="s">
        <v>3069</v>
      </c>
      <c r="AB103">
        <f t="shared" si="15"/>
        <v>0</v>
      </c>
      <c r="AC103">
        <f t="shared" si="12"/>
        <v>0</v>
      </c>
    </row>
    <row r="104" spans="1:29" ht="22.5" customHeight="1">
      <c r="A104" s="157">
        <f t="shared" si="18"/>
        <v>104</v>
      </c>
      <c r="B104" s="219"/>
      <c r="C104" s="224" t="s">
        <v>1686</v>
      </c>
      <c r="D104" s="220" t="s">
        <v>2053</v>
      </c>
      <c r="E104" s="221" t="s">
        <v>558</v>
      </c>
      <c r="F104" s="219">
        <v>1</v>
      </c>
      <c r="G104" s="222">
        <v>4</v>
      </c>
      <c r="H104" s="533" t="s">
        <v>3206</v>
      </c>
      <c r="I104" s="223">
        <v>20</v>
      </c>
      <c r="J104" s="373">
        <v>12.14</v>
      </c>
      <c r="K104" s="427">
        <f aca="true" t="shared" si="19" ref="K104:K125">J104*I104</f>
        <v>242.8</v>
      </c>
      <c r="L104" s="309"/>
      <c r="M104" s="306"/>
      <c r="N104" s="430">
        <f t="shared" si="16"/>
        <v>0</v>
      </c>
      <c r="O104" s="499">
        <v>1660</v>
      </c>
      <c r="P104" s="500">
        <v>83</v>
      </c>
      <c r="Q104" s="279"/>
      <c r="R104" s="280">
        <v>0</v>
      </c>
      <c r="S104" s="433">
        <f t="shared" si="17"/>
        <v>0</v>
      </c>
      <c r="T104" s="281">
        <f t="shared" si="14"/>
        <v>0</v>
      </c>
      <c r="U104" s="376" t="s">
        <v>3069</v>
      </c>
      <c r="AB104">
        <f t="shared" si="15"/>
        <v>0</v>
      </c>
      <c r="AC104">
        <f t="shared" si="12"/>
        <v>0</v>
      </c>
    </row>
    <row r="105" spans="1:29" ht="19.5" customHeight="1" thickBot="1">
      <c r="A105" s="157">
        <f t="shared" si="18"/>
        <v>105</v>
      </c>
      <c r="B105" s="219"/>
      <c r="C105" s="224" t="s">
        <v>1143</v>
      </c>
      <c r="D105" s="229" t="s">
        <v>1388</v>
      </c>
      <c r="E105" s="221" t="s">
        <v>557</v>
      </c>
      <c r="F105" s="219">
        <v>10</v>
      </c>
      <c r="G105" s="222">
        <v>2.5</v>
      </c>
      <c r="H105" s="401" t="s">
        <v>2949</v>
      </c>
      <c r="I105" s="223">
        <v>12</v>
      </c>
      <c r="J105" s="373">
        <v>27.86</v>
      </c>
      <c r="K105" s="427">
        <f>J105*I105</f>
        <v>334.32</v>
      </c>
      <c r="L105" s="309"/>
      <c r="M105" s="306"/>
      <c r="N105" s="430">
        <f>(J105*L105+T105)+(M105*K105)</f>
        <v>0</v>
      </c>
      <c r="O105" s="499">
        <v>591</v>
      </c>
      <c r="P105" s="500">
        <v>49.25</v>
      </c>
      <c r="Q105" s="279"/>
      <c r="R105" s="280">
        <v>0.15</v>
      </c>
      <c r="S105" s="433">
        <f t="shared" si="17"/>
        <v>4.178999999999999</v>
      </c>
      <c r="T105" s="281">
        <f t="shared" si="14"/>
        <v>0</v>
      </c>
      <c r="U105" s="376" t="s">
        <v>1341</v>
      </c>
      <c r="AA105">
        <f>L105*F105</f>
        <v>0</v>
      </c>
      <c r="AB105">
        <f>M105*I105*F105</f>
        <v>0</v>
      </c>
      <c r="AC105">
        <f t="shared" si="12"/>
        <v>0</v>
      </c>
    </row>
    <row r="106" spans="1:29" ht="30.75" customHeight="1" thickBot="1">
      <c r="A106" s="157">
        <f t="shared" si="18"/>
        <v>106</v>
      </c>
      <c r="B106" s="219"/>
      <c r="C106" s="224" t="s">
        <v>1143</v>
      </c>
      <c r="D106" s="229" t="s">
        <v>1387</v>
      </c>
      <c r="E106" s="221" t="s">
        <v>557</v>
      </c>
      <c r="F106" s="219">
        <v>10</v>
      </c>
      <c r="G106" s="222">
        <v>2.8</v>
      </c>
      <c r="H106" s="402" t="s">
        <v>2950</v>
      </c>
      <c r="I106" s="223">
        <v>6</v>
      </c>
      <c r="J106" s="374">
        <v>39.92</v>
      </c>
      <c r="K106" s="427">
        <f t="shared" si="19"/>
        <v>239.52</v>
      </c>
      <c r="L106" s="309"/>
      <c r="M106" s="306"/>
      <c r="N106" s="430">
        <f t="shared" si="16"/>
        <v>0</v>
      </c>
      <c r="O106" s="499">
        <v>403</v>
      </c>
      <c r="P106" s="500">
        <v>67.16666666666667</v>
      </c>
      <c r="Q106" s="279"/>
      <c r="R106" s="280">
        <v>0.15</v>
      </c>
      <c r="S106" s="433">
        <f t="shared" si="17"/>
        <v>5.988</v>
      </c>
      <c r="T106" s="281">
        <f t="shared" si="14"/>
        <v>0</v>
      </c>
      <c r="U106" s="376" t="s">
        <v>1341</v>
      </c>
      <c r="AA106">
        <f>L106*F106</f>
        <v>0</v>
      </c>
      <c r="AB106">
        <f>M106*I106*F106</f>
        <v>0</v>
      </c>
      <c r="AC106">
        <f t="shared" si="12"/>
        <v>0</v>
      </c>
    </row>
    <row r="107" spans="1:29" ht="34.5" customHeight="1" thickBot="1">
      <c r="A107" s="157">
        <f t="shared" si="18"/>
        <v>107</v>
      </c>
      <c r="B107" s="219"/>
      <c r="C107" s="224" t="s">
        <v>219</v>
      </c>
      <c r="D107" s="220" t="s">
        <v>1389</v>
      </c>
      <c r="E107" s="221" t="s">
        <v>557</v>
      </c>
      <c r="F107" s="219">
        <v>6</v>
      </c>
      <c r="G107" s="222">
        <v>2.8</v>
      </c>
      <c r="H107" s="403" t="s">
        <v>2951</v>
      </c>
      <c r="I107" s="223">
        <v>12</v>
      </c>
      <c r="J107" s="373">
        <v>27</v>
      </c>
      <c r="K107" s="427">
        <f t="shared" si="19"/>
        <v>324</v>
      </c>
      <c r="L107" s="309"/>
      <c r="M107" s="306"/>
      <c r="N107" s="430">
        <f t="shared" si="16"/>
        <v>0</v>
      </c>
      <c r="O107" s="499">
        <v>11204</v>
      </c>
      <c r="P107" s="500">
        <v>155.61111111111111</v>
      </c>
      <c r="Q107" s="279"/>
      <c r="R107" s="280">
        <v>0.15</v>
      </c>
      <c r="S107" s="433">
        <f t="shared" si="17"/>
        <v>4.05</v>
      </c>
      <c r="T107" s="281">
        <f t="shared" si="14"/>
        <v>0</v>
      </c>
      <c r="U107" s="376" t="s">
        <v>1341</v>
      </c>
      <c r="AA107">
        <f>L107*F107</f>
        <v>0</v>
      </c>
      <c r="AB107">
        <f>M107*I107*F107</f>
        <v>0</v>
      </c>
      <c r="AC107">
        <f t="shared" si="12"/>
        <v>0</v>
      </c>
    </row>
    <row r="108" spans="1:29" ht="40.5" customHeight="1" thickBot="1">
      <c r="A108" s="157">
        <f t="shared" si="18"/>
        <v>108</v>
      </c>
      <c r="B108" s="219"/>
      <c r="C108" s="224" t="s">
        <v>219</v>
      </c>
      <c r="D108" s="220" t="s">
        <v>1390</v>
      </c>
      <c r="E108" s="221" t="s">
        <v>601</v>
      </c>
      <c r="F108" s="219">
        <v>1</v>
      </c>
      <c r="G108" s="222">
        <v>4</v>
      </c>
      <c r="H108" s="403" t="s">
        <v>2952</v>
      </c>
      <c r="I108" s="223">
        <v>6</v>
      </c>
      <c r="J108" s="373">
        <v>47.2525</v>
      </c>
      <c r="K108" s="427">
        <f>J108*I108</f>
        <v>283.515</v>
      </c>
      <c r="L108" s="309"/>
      <c r="M108" s="306"/>
      <c r="N108" s="430">
        <f>(J108*L108+T108)+(M108*K108)</f>
        <v>0</v>
      </c>
      <c r="O108" s="499">
        <v>947</v>
      </c>
      <c r="P108" s="500">
        <v>157.83333333333334</v>
      </c>
      <c r="Q108" s="279"/>
      <c r="R108" s="280">
        <v>0.15</v>
      </c>
      <c r="S108" s="433">
        <f t="shared" si="17"/>
        <v>7.0878749999999995</v>
      </c>
      <c r="T108" s="281">
        <f t="shared" si="14"/>
        <v>0</v>
      </c>
      <c r="U108" s="376" t="s">
        <v>1341</v>
      </c>
      <c r="AA108">
        <f>L108*10</f>
        <v>0</v>
      </c>
      <c r="AB108">
        <f>M108*I108*10</f>
        <v>0</v>
      </c>
      <c r="AC108">
        <f t="shared" si="12"/>
        <v>0</v>
      </c>
    </row>
    <row r="109" spans="1:29" ht="39.75" customHeight="1" thickBot="1">
      <c r="A109" s="157">
        <f t="shared" si="18"/>
        <v>109</v>
      </c>
      <c r="B109" s="219"/>
      <c r="C109" s="224" t="s">
        <v>219</v>
      </c>
      <c r="D109" s="220" t="s">
        <v>2054</v>
      </c>
      <c r="E109" s="221" t="s">
        <v>601</v>
      </c>
      <c r="F109" s="219">
        <v>1</v>
      </c>
      <c r="G109" s="222">
        <v>3</v>
      </c>
      <c r="H109" s="403" t="s">
        <v>953</v>
      </c>
      <c r="I109" s="223">
        <v>6</v>
      </c>
      <c r="J109" s="373">
        <v>54.6</v>
      </c>
      <c r="K109" s="427">
        <f>J109*I109</f>
        <v>327.6</v>
      </c>
      <c r="L109" s="309"/>
      <c r="M109" s="306"/>
      <c r="N109" s="430">
        <f>(J109*L109+T109)+(M109*K109)</f>
        <v>0</v>
      </c>
      <c r="O109" s="499">
        <v>31</v>
      </c>
      <c r="P109" s="500">
        <v>5.166666666666667</v>
      </c>
      <c r="Q109" s="302"/>
      <c r="R109" s="280">
        <v>0.15</v>
      </c>
      <c r="S109" s="433">
        <f t="shared" si="17"/>
        <v>8.19</v>
      </c>
      <c r="T109" s="281">
        <f t="shared" si="14"/>
        <v>0</v>
      </c>
      <c r="U109" s="376" t="s">
        <v>1341</v>
      </c>
      <c r="AA109">
        <f>L109*12</f>
        <v>0</v>
      </c>
      <c r="AB109">
        <f>M109*I109*12</f>
        <v>0</v>
      </c>
      <c r="AC109">
        <f t="shared" si="12"/>
        <v>0</v>
      </c>
    </row>
    <row r="110" spans="1:29" ht="52.5" customHeight="1" thickBot="1">
      <c r="A110" s="157">
        <f t="shared" si="18"/>
        <v>110</v>
      </c>
      <c r="B110" s="219"/>
      <c r="C110" s="224" t="s">
        <v>219</v>
      </c>
      <c r="D110" s="220" t="s">
        <v>2055</v>
      </c>
      <c r="E110" s="221" t="s">
        <v>557</v>
      </c>
      <c r="F110" s="219">
        <v>1</v>
      </c>
      <c r="G110" s="222">
        <v>3</v>
      </c>
      <c r="H110" s="403" t="s">
        <v>952</v>
      </c>
      <c r="I110" s="223">
        <v>6</v>
      </c>
      <c r="J110" s="373">
        <v>48.445</v>
      </c>
      <c r="K110" s="427">
        <f t="shared" si="19"/>
        <v>290.67</v>
      </c>
      <c r="L110" s="309"/>
      <c r="M110" s="306"/>
      <c r="N110" s="430">
        <f t="shared" si="16"/>
        <v>0</v>
      </c>
      <c r="O110" s="499">
        <v>349</v>
      </c>
      <c r="P110" s="500">
        <v>58.166666666666664</v>
      </c>
      <c r="Q110" s="279"/>
      <c r="R110" s="280">
        <v>0.15</v>
      </c>
      <c r="S110" s="433">
        <f t="shared" si="17"/>
        <v>7.26675</v>
      </c>
      <c r="T110" s="281">
        <f t="shared" si="14"/>
        <v>0</v>
      </c>
      <c r="U110" s="376" t="s">
        <v>1341</v>
      </c>
      <c r="AA110">
        <f>L110*10</f>
        <v>0</v>
      </c>
      <c r="AB110">
        <f>M110*I110*10</f>
        <v>0</v>
      </c>
      <c r="AC110">
        <f t="shared" si="12"/>
        <v>0</v>
      </c>
    </row>
    <row r="111" spans="1:29" ht="39" customHeight="1">
      <c r="A111" s="157">
        <f t="shared" si="18"/>
        <v>111</v>
      </c>
      <c r="B111" s="219"/>
      <c r="C111" s="219" t="s">
        <v>1143</v>
      </c>
      <c r="D111" s="220" t="s">
        <v>2056</v>
      </c>
      <c r="E111" s="221" t="s">
        <v>601</v>
      </c>
      <c r="F111" s="219">
        <v>1</v>
      </c>
      <c r="G111" s="222">
        <v>4</v>
      </c>
      <c r="H111" s="399" t="s">
        <v>1353</v>
      </c>
      <c r="I111" s="223">
        <v>6</v>
      </c>
      <c r="J111" s="374">
        <v>50.2875</v>
      </c>
      <c r="K111" s="427">
        <f t="shared" si="19"/>
        <v>301.725</v>
      </c>
      <c r="L111" s="309"/>
      <c r="M111" s="306"/>
      <c r="N111" s="430">
        <f t="shared" si="16"/>
        <v>0</v>
      </c>
      <c r="O111" s="499">
        <v>295</v>
      </c>
      <c r="P111" s="500">
        <v>49.166666666666664</v>
      </c>
      <c r="Q111" s="279"/>
      <c r="R111" s="280">
        <v>0.15</v>
      </c>
      <c r="S111" s="433">
        <f t="shared" si="17"/>
        <v>7.543125</v>
      </c>
      <c r="T111" s="281">
        <f t="shared" si="14"/>
        <v>0</v>
      </c>
      <c r="U111" s="224" t="s">
        <v>1340</v>
      </c>
      <c r="AA111">
        <f>L111*10</f>
        <v>0</v>
      </c>
      <c r="AB111">
        <f>M111*I111*10</f>
        <v>0</v>
      </c>
      <c r="AC111">
        <f t="shared" si="12"/>
        <v>0</v>
      </c>
    </row>
    <row r="112" spans="1:29" ht="45.75" customHeight="1">
      <c r="A112" s="157">
        <f t="shared" si="18"/>
        <v>112</v>
      </c>
      <c r="B112" s="219"/>
      <c r="C112" s="219" t="s">
        <v>219</v>
      </c>
      <c r="D112" s="220" t="s">
        <v>2057</v>
      </c>
      <c r="E112" s="221" t="s">
        <v>601</v>
      </c>
      <c r="F112" s="219">
        <v>1</v>
      </c>
      <c r="G112" s="222">
        <v>4</v>
      </c>
      <c r="H112" s="399" t="s">
        <v>1353</v>
      </c>
      <c r="I112" s="223">
        <v>6</v>
      </c>
      <c r="J112" s="374">
        <v>56.8</v>
      </c>
      <c r="K112" s="427">
        <f>J112*I112</f>
        <v>340.79999999999995</v>
      </c>
      <c r="L112" s="309"/>
      <c r="M112" s="306"/>
      <c r="N112" s="430">
        <f>(J112*L112+T112)+(M112*K112)</f>
        <v>0</v>
      </c>
      <c r="O112" s="499">
        <v>0</v>
      </c>
      <c r="P112" s="500">
        <v>0</v>
      </c>
      <c r="Q112" s="279"/>
      <c r="R112" s="280">
        <v>0.15</v>
      </c>
      <c r="S112" s="433">
        <f>R112*J112</f>
        <v>8.52</v>
      </c>
      <c r="T112" s="281">
        <f t="shared" si="14"/>
        <v>0</v>
      </c>
      <c r="U112" s="224" t="s">
        <v>1340</v>
      </c>
      <c r="AA112">
        <f>L112*10</f>
        <v>0</v>
      </c>
      <c r="AB112">
        <f>M112*I112*10</f>
        <v>0</v>
      </c>
      <c r="AC112">
        <f t="shared" si="12"/>
        <v>0</v>
      </c>
    </row>
    <row r="113" spans="1:29" ht="37.5" customHeight="1">
      <c r="A113" s="157">
        <f t="shared" si="18"/>
        <v>113</v>
      </c>
      <c r="B113" s="219"/>
      <c r="C113" s="219" t="s">
        <v>1499</v>
      </c>
      <c r="D113" s="220" t="s">
        <v>2058</v>
      </c>
      <c r="E113" s="221" t="s">
        <v>601</v>
      </c>
      <c r="F113" s="219">
        <v>1</v>
      </c>
      <c r="G113" s="222">
        <v>4</v>
      </c>
      <c r="H113" s="399" t="s">
        <v>319</v>
      </c>
      <c r="I113" s="223">
        <v>4</v>
      </c>
      <c r="J113" s="374">
        <v>85.41</v>
      </c>
      <c r="K113" s="427">
        <f>J113*I113</f>
        <v>341.64</v>
      </c>
      <c r="L113" s="309"/>
      <c r="M113" s="306"/>
      <c r="N113" s="430">
        <f>(J113*L113+T113)+(M113*K113)</f>
        <v>0</v>
      </c>
      <c r="O113" s="499">
        <v>316</v>
      </c>
      <c r="P113" s="500">
        <v>79</v>
      </c>
      <c r="Q113" s="279"/>
      <c r="R113" s="280">
        <v>0.15</v>
      </c>
      <c r="S113" s="433">
        <f>R113*J113</f>
        <v>12.811499999999999</v>
      </c>
      <c r="T113" s="281">
        <f t="shared" si="14"/>
        <v>0</v>
      </c>
      <c r="U113" s="224" t="s">
        <v>1340</v>
      </c>
      <c r="AA113">
        <f>L113*8</f>
        <v>0</v>
      </c>
      <c r="AB113">
        <f>M113*I113*8</f>
        <v>0</v>
      </c>
      <c r="AC113">
        <f t="shared" si="12"/>
        <v>0</v>
      </c>
    </row>
    <row r="114" spans="1:29" ht="38.25" customHeight="1">
      <c r="A114" s="157">
        <f t="shared" si="18"/>
        <v>114</v>
      </c>
      <c r="B114" s="219"/>
      <c r="C114" s="219" t="s">
        <v>1143</v>
      </c>
      <c r="D114" s="220" t="s">
        <v>2059</v>
      </c>
      <c r="E114" s="221" t="s">
        <v>601</v>
      </c>
      <c r="F114" s="219">
        <v>1</v>
      </c>
      <c r="G114" s="225">
        <v>10</v>
      </c>
      <c r="H114" s="399" t="s">
        <v>954</v>
      </c>
      <c r="I114" s="223">
        <v>6</v>
      </c>
      <c r="J114" s="374">
        <v>53.8175</v>
      </c>
      <c r="K114" s="427">
        <f t="shared" si="19"/>
        <v>322.90500000000003</v>
      </c>
      <c r="L114" s="309"/>
      <c r="M114" s="306"/>
      <c r="N114" s="430">
        <f t="shared" si="16"/>
        <v>0</v>
      </c>
      <c r="O114" s="499">
        <v>440</v>
      </c>
      <c r="P114" s="500">
        <v>73.33333333333333</v>
      </c>
      <c r="Q114" s="279"/>
      <c r="R114" s="280">
        <v>0.15</v>
      </c>
      <c r="S114" s="433">
        <f t="shared" si="17"/>
        <v>8.072625</v>
      </c>
      <c r="T114" s="281">
        <f t="shared" si="14"/>
        <v>0</v>
      </c>
      <c r="U114" s="224" t="s">
        <v>1340</v>
      </c>
      <c r="AA114">
        <f>L114*10</f>
        <v>0</v>
      </c>
      <c r="AB114">
        <f>M114*I114*10</f>
        <v>0</v>
      </c>
      <c r="AC114">
        <f t="shared" si="12"/>
        <v>0</v>
      </c>
    </row>
    <row r="115" spans="1:29" ht="41.25" customHeight="1">
      <c r="A115" s="157">
        <f t="shared" si="18"/>
        <v>115</v>
      </c>
      <c r="B115" s="219"/>
      <c r="C115" s="219" t="s">
        <v>219</v>
      </c>
      <c r="D115" s="220" t="s">
        <v>2060</v>
      </c>
      <c r="E115" s="221" t="s">
        <v>601</v>
      </c>
      <c r="F115" s="219">
        <v>1</v>
      </c>
      <c r="G115" s="225">
        <v>10</v>
      </c>
      <c r="H115" s="399" t="s">
        <v>954</v>
      </c>
      <c r="I115" s="223">
        <v>6</v>
      </c>
      <c r="J115" s="374">
        <v>60.98</v>
      </c>
      <c r="K115" s="427">
        <f>J115*I115</f>
        <v>365.88</v>
      </c>
      <c r="L115" s="309"/>
      <c r="M115" s="306"/>
      <c r="N115" s="430">
        <f>(J115*L115+T115)+(M115*K115)</f>
        <v>0</v>
      </c>
      <c r="O115" s="499">
        <v>24</v>
      </c>
      <c r="P115" s="500">
        <v>4</v>
      </c>
      <c r="Q115" s="279"/>
      <c r="R115" s="280">
        <v>0.15</v>
      </c>
      <c r="S115" s="433">
        <f>R115*J115</f>
        <v>9.146999999999998</v>
      </c>
      <c r="T115" s="281">
        <f t="shared" si="14"/>
        <v>0</v>
      </c>
      <c r="U115" s="224" t="s">
        <v>1340</v>
      </c>
      <c r="AA115">
        <f>L115*10</f>
        <v>0</v>
      </c>
      <c r="AB115">
        <f>M115*I115*10</f>
        <v>0</v>
      </c>
      <c r="AC115">
        <f t="shared" si="12"/>
        <v>0</v>
      </c>
    </row>
    <row r="116" spans="1:29" ht="60" customHeight="1" thickBot="1">
      <c r="A116" s="157">
        <f t="shared" si="18"/>
        <v>116</v>
      </c>
      <c r="B116" s="219"/>
      <c r="C116" s="219" t="s">
        <v>1499</v>
      </c>
      <c r="D116" s="220" t="s">
        <v>2061</v>
      </c>
      <c r="E116" s="221" t="s">
        <v>601</v>
      </c>
      <c r="F116" s="219">
        <v>1</v>
      </c>
      <c r="G116" s="222">
        <v>8</v>
      </c>
      <c r="H116" s="503" t="s">
        <v>320</v>
      </c>
      <c r="I116" s="223">
        <v>4</v>
      </c>
      <c r="J116" s="374">
        <v>91.69875</v>
      </c>
      <c r="K116" s="427">
        <f>J116*I116</f>
        <v>366.795</v>
      </c>
      <c r="L116" s="309"/>
      <c r="M116" s="306"/>
      <c r="N116" s="430">
        <f>(J116*L116+T116)+(M116*K116)</f>
        <v>0</v>
      </c>
      <c r="O116" s="499">
        <v>168</v>
      </c>
      <c r="P116" s="500">
        <v>42</v>
      </c>
      <c r="Q116" s="279"/>
      <c r="R116" s="280">
        <v>0.15</v>
      </c>
      <c r="S116" s="433">
        <f>R116*J116</f>
        <v>13.7548125</v>
      </c>
      <c r="T116" s="281">
        <f t="shared" si="14"/>
        <v>0</v>
      </c>
      <c r="U116" s="224" t="s">
        <v>1340</v>
      </c>
      <c r="AA116">
        <f>L116*8</f>
        <v>0</v>
      </c>
      <c r="AB116">
        <f>M116*I116*8</f>
        <v>0</v>
      </c>
      <c r="AC116">
        <f t="shared" si="12"/>
        <v>0</v>
      </c>
    </row>
    <row r="117" spans="1:29" ht="53.25" customHeight="1" thickBot="1">
      <c r="A117" s="157">
        <f t="shared" si="18"/>
        <v>117</v>
      </c>
      <c r="B117" s="219"/>
      <c r="C117" s="219" t="s">
        <v>219</v>
      </c>
      <c r="D117" s="220" t="s">
        <v>2062</v>
      </c>
      <c r="E117" s="221" t="s">
        <v>601</v>
      </c>
      <c r="F117" s="219">
        <v>1</v>
      </c>
      <c r="G117" s="222">
        <v>4</v>
      </c>
      <c r="H117" s="551" t="s">
        <v>3202</v>
      </c>
      <c r="I117" s="223">
        <v>3</v>
      </c>
      <c r="J117" s="374">
        <v>65.3</v>
      </c>
      <c r="K117" s="427">
        <f t="shared" si="19"/>
        <v>195.89999999999998</v>
      </c>
      <c r="L117" s="309"/>
      <c r="M117" s="306"/>
      <c r="N117" s="430">
        <f t="shared" si="16"/>
        <v>0</v>
      </c>
      <c r="O117" s="499">
        <v>136</v>
      </c>
      <c r="P117" s="500">
        <v>45.333333333333336</v>
      </c>
      <c r="Q117" s="279"/>
      <c r="R117" s="280">
        <v>0.15</v>
      </c>
      <c r="S117" s="433">
        <f t="shared" si="17"/>
        <v>9.795</v>
      </c>
      <c r="T117" s="281">
        <f t="shared" si="14"/>
        <v>0</v>
      </c>
      <c r="U117" s="376" t="s">
        <v>3067</v>
      </c>
      <c r="AA117">
        <f>L117*12</f>
        <v>0</v>
      </c>
      <c r="AB117">
        <f>M117*I117*12</f>
        <v>0</v>
      </c>
      <c r="AC117">
        <f t="shared" si="12"/>
        <v>0</v>
      </c>
    </row>
    <row r="118" spans="1:29" ht="57.75" customHeight="1" thickBot="1">
      <c r="A118" s="157">
        <f t="shared" si="18"/>
        <v>118</v>
      </c>
      <c r="B118" s="219"/>
      <c r="C118" s="219" t="s">
        <v>219</v>
      </c>
      <c r="D118" s="220" t="s">
        <v>2063</v>
      </c>
      <c r="E118" s="221" t="s">
        <v>601</v>
      </c>
      <c r="F118" s="219">
        <v>1</v>
      </c>
      <c r="G118" s="222">
        <v>4</v>
      </c>
      <c r="H118" s="551" t="s">
        <v>3203</v>
      </c>
      <c r="I118" s="223">
        <v>3</v>
      </c>
      <c r="J118" s="374">
        <v>68.5</v>
      </c>
      <c r="K118" s="427">
        <f t="shared" si="19"/>
        <v>205.5</v>
      </c>
      <c r="L118" s="309"/>
      <c r="M118" s="306"/>
      <c r="N118" s="430">
        <f t="shared" si="16"/>
        <v>0</v>
      </c>
      <c r="O118" s="499">
        <v>162</v>
      </c>
      <c r="P118" s="500">
        <v>54</v>
      </c>
      <c r="Q118" s="279"/>
      <c r="R118" s="280">
        <v>0.15</v>
      </c>
      <c r="S118" s="433">
        <f t="shared" si="17"/>
        <v>10.275</v>
      </c>
      <c r="T118" s="281">
        <f t="shared" si="14"/>
        <v>0</v>
      </c>
      <c r="U118" s="376" t="s">
        <v>3067</v>
      </c>
      <c r="AA118">
        <f>L118*12</f>
        <v>0</v>
      </c>
      <c r="AB118">
        <f>M118*I118*12</f>
        <v>0</v>
      </c>
      <c r="AC118">
        <f t="shared" si="12"/>
        <v>0</v>
      </c>
    </row>
    <row r="119" spans="1:29" ht="57" customHeight="1">
      <c r="A119" s="157">
        <f t="shared" si="18"/>
        <v>119</v>
      </c>
      <c r="B119" s="219"/>
      <c r="C119" s="219" t="s">
        <v>1499</v>
      </c>
      <c r="D119" s="220" t="s">
        <v>2064</v>
      </c>
      <c r="E119" s="221" t="s">
        <v>601</v>
      </c>
      <c r="F119" s="219">
        <v>1</v>
      </c>
      <c r="G119" s="222">
        <v>4</v>
      </c>
      <c r="H119" s="552" t="s">
        <v>3366</v>
      </c>
      <c r="I119" s="223">
        <v>3</v>
      </c>
      <c r="J119" s="374">
        <v>54.85</v>
      </c>
      <c r="K119" s="427">
        <f t="shared" si="19"/>
        <v>164.55</v>
      </c>
      <c r="L119" s="309"/>
      <c r="M119" s="306"/>
      <c r="N119" s="430">
        <f t="shared" si="16"/>
        <v>0</v>
      </c>
      <c r="O119" s="499">
        <v>113</v>
      </c>
      <c r="P119" s="500">
        <v>37.666666666666664</v>
      </c>
      <c r="Q119" s="279"/>
      <c r="R119" s="280">
        <v>0.15</v>
      </c>
      <c r="S119" s="433">
        <f t="shared" si="17"/>
        <v>8.2275</v>
      </c>
      <c r="T119" s="281">
        <f t="shared" si="14"/>
        <v>0</v>
      </c>
      <c r="U119" s="376" t="s">
        <v>3067</v>
      </c>
      <c r="AA119">
        <f>L119*6</f>
        <v>0</v>
      </c>
      <c r="AB119">
        <f>M119*I119*6</f>
        <v>0</v>
      </c>
      <c r="AC119">
        <f t="shared" si="12"/>
        <v>0</v>
      </c>
    </row>
    <row r="120" spans="1:29" ht="57" customHeight="1">
      <c r="A120" s="157">
        <f t="shared" si="18"/>
        <v>120</v>
      </c>
      <c r="B120" s="219"/>
      <c r="C120" s="219" t="s">
        <v>1499</v>
      </c>
      <c r="D120" s="220" t="s">
        <v>2065</v>
      </c>
      <c r="E120" s="221" t="s">
        <v>601</v>
      </c>
      <c r="F120" s="219">
        <v>1</v>
      </c>
      <c r="G120" s="222">
        <v>0</v>
      </c>
      <c r="H120" s="553" t="s">
        <v>3367</v>
      </c>
      <c r="I120" s="223">
        <v>3</v>
      </c>
      <c r="J120" s="374">
        <v>55.4</v>
      </c>
      <c r="K120" s="427">
        <f t="shared" si="19"/>
        <v>166.2</v>
      </c>
      <c r="L120" s="309"/>
      <c r="M120" s="306"/>
      <c r="N120" s="430">
        <f t="shared" si="16"/>
        <v>0</v>
      </c>
      <c r="O120" s="499">
        <v>120</v>
      </c>
      <c r="P120" s="500">
        <v>40</v>
      </c>
      <c r="Q120" s="279"/>
      <c r="R120" s="280">
        <v>0.15</v>
      </c>
      <c r="S120" s="433">
        <f t="shared" si="17"/>
        <v>8.309999999999999</v>
      </c>
      <c r="T120" s="281">
        <f t="shared" si="14"/>
        <v>0</v>
      </c>
      <c r="U120" s="376" t="s">
        <v>3067</v>
      </c>
      <c r="AA120">
        <f>L120*6</f>
        <v>0</v>
      </c>
      <c r="AB120">
        <f>M120*I120*6</f>
        <v>0</v>
      </c>
      <c r="AC120">
        <f t="shared" si="12"/>
        <v>0</v>
      </c>
    </row>
    <row r="121" spans="1:29" ht="57" customHeight="1">
      <c r="A121" s="157">
        <f t="shared" si="18"/>
        <v>121</v>
      </c>
      <c r="B121" s="219"/>
      <c r="C121" s="219" t="s">
        <v>1143</v>
      </c>
      <c r="D121" s="220" t="s">
        <v>2066</v>
      </c>
      <c r="E121" s="221" t="s">
        <v>601</v>
      </c>
      <c r="F121" s="219">
        <v>1</v>
      </c>
      <c r="G121" s="222">
        <v>0</v>
      </c>
      <c r="H121" s="553" t="s">
        <v>3442</v>
      </c>
      <c r="I121" s="223">
        <v>12</v>
      </c>
      <c r="J121" s="374">
        <v>30.62125</v>
      </c>
      <c r="K121" s="427">
        <f t="shared" si="19"/>
        <v>367.455</v>
      </c>
      <c r="L121" s="309"/>
      <c r="M121" s="306"/>
      <c r="N121" s="430">
        <f t="shared" si="16"/>
        <v>0</v>
      </c>
      <c r="O121" s="499">
        <v>1149</v>
      </c>
      <c r="P121" s="500">
        <v>95.75</v>
      </c>
      <c r="Q121" s="279"/>
      <c r="R121" s="280">
        <v>0.15</v>
      </c>
      <c r="S121" s="433">
        <f t="shared" si="17"/>
        <v>4.5931875</v>
      </c>
      <c r="T121" s="281">
        <f t="shared" si="14"/>
        <v>0</v>
      </c>
      <c r="U121" s="436" t="s">
        <v>3069</v>
      </c>
      <c r="AA121">
        <f>L121*10</f>
        <v>0</v>
      </c>
      <c r="AB121">
        <f>M121*I121*10</f>
        <v>0</v>
      </c>
      <c r="AC121">
        <f t="shared" si="12"/>
        <v>0</v>
      </c>
    </row>
    <row r="122" spans="1:29" ht="57" customHeight="1">
      <c r="A122" s="157">
        <f t="shared" si="18"/>
        <v>122</v>
      </c>
      <c r="B122" s="219"/>
      <c r="C122" s="219" t="s">
        <v>219</v>
      </c>
      <c r="D122" s="220" t="s">
        <v>2067</v>
      </c>
      <c r="E122" s="221" t="s">
        <v>601</v>
      </c>
      <c r="F122" s="219">
        <v>1</v>
      </c>
      <c r="G122" s="222">
        <v>0</v>
      </c>
      <c r="H122" s="553" t="s">
        <v>3443</v>
      </c>
      <c r="I122" s="223">
        <v>6</v>
      </c>
      <c r="J122" s="374">
        <v>46.182500000000005</v>
      </c>
      <c r="K122" s="427">
        <f t="shared" si="19"/>
        <v>277.095</v>
      </c>
      <c r="L122" s="309"/>
      <c r="M122" s="306"/>
      <c r="N122" s="430">
        <f t="shared" si="16"/>
        <v>0</v>
      </c>
      <c r="O122" s="499">
        <v>414</v>
      </c>
      <c r="P122" s="500">
        <v>69</v>
      </c>
      <c r="Q122" s="279"/>
      <c r="R122" s="280">
        <v>0.15</v>
      </c>
      <c r="S122" s="433">
        <f t="shared" si="17"/>
        <v>6.9273750000000005</v>
      </c>
      <c r="T122" s="281">
        <f t="shared" si="14"/>
        <v>0</v>
      </c>
      <c r="U122" s="436" t="s">
        <v>3069</v>
      </c>
      <c r="AA122">
        <f>L122*10</f>
        <v>0</v>
      </c>
      <c r="AB122">
        <f>M122*I122*10</f>
        <v>0</v>
      </c>
      <c r="AC122">
        <f t="shared" si="12"/>
        <v>0</v>
      </c>
    </row>
    <row r="123" spans="1:29" ht="57" customHeight="1">
      <c r="A123" s="157">
        <f t="shared" si="18"/>
        <v>123</v>
      </c>
      <c r="B123" s="219"/>
      <c r="C123" s="219" t="s">
        <v>1499</v>
      </c>
      <c r="D123" s="220" t="s">
        <v>2068</v>
      </c>
      <c r="E123" s="221" t="s">
        <v>601</v>
      </c>
      <c r="F123" s="219">
        <v>1</v>
      </c>
      <c r="G123" s="222">
        <v>0</v>
      </c>
      <c r="H123" s="553" t="s">
        <v>3444</v>
      </c>
      <c r="I123" s="223">
        <v>6</v>
      </c>
      <c r="J123" s="374">
        <v>44.70250000000001</v>
      </c>
      <c r="K123" s="427">
        <f t="shared" si="19"/>
        <v>268.21500000000003</v>
      </c>
      <c r="L123" s="309"/>
      <c r="M123" s="306"/>
      <c r="N123" s="430">
        <f t="shared" si="16"/>
        <v>0</v>
      </c>
      <c r="O123" s="499">
        <v>600</v>
      </c>
      <c r="P123" s="500">
        <v>100</v>
      </c>
      <c r="Q123" s="279"/>
      <c r="R123" s="280">
        <v>0.15</v>
      </c>
      <c r="S123" s="433">
        <f t="shared" si="17"/>
        <v>6.705375000000001</v>
      </c>
      <c r="T123" s="281">
        <f t="shared" si="14"/>
        <v>0</v>
      </c>
      <c r="U123" s="436" t="s">
        <v>3069</v>
      </c>
      <c r="AA123">
        <f>L123*6</f>
        <v>0</v>
      </c>
      <c r="AB123">
        <f>M123*I123*6</f>
        <v>0</v>
      </c>
      <c r="AC123">
        <f t="shared" si="12"/>
        <v>0</v>
      </c>
    </row>
    <row r="124" spans="1:29" ht="57" customHeight="1">
      <c r="A124" s="157">
        <f t="shared" si="18"/>
        <v>124</v>
      </c>
      <c r="B124" s="219"/>
      <c r="C124" s="219" t="s">
        <v>219</v>
      </c>
      <c r="D124" s="220" t="s">
        <v>2069</v>
      </c>
      <c r="E124" s="221" t="s">
        <v>601</v>
      </c>
      <c r="F124" s="219">
        <v>1</v>
      </c>
      <c r="G124" s="222">
        <v>0</v>
      </c>
      <c r="H124" s="553" t="s">
        <v>3204</v>
      </c>
      <c r="I124" s="223">
        <v>6</v>
      </c>
      <c r="J124" s="374">
        <v>55.57750000000001</v>
      </c>
      <c r="K124" s="427">
        <f t="shared" si="19"/>
        <v>333.46500000000003</v>
      </c>
      <c r="L124" s="309"/>
      <c r="M124" s="306"/>
      <c r="N124" s="430">
        <f t="shared" si="16"/>
        <v>0</v>
      </c>
      <c r="O124" s="499">
        <v>0</v>
      </c>
      <c r="P124" s="500">
        <v>0</v>
      </c>
      <c r="Q124" s="279"/>
      <c r="R124" s="280">
        <v>0.15</v>
      </c>
      <c r="S124" s="433">
        <f t="shared" si="17"/>
        <v>8.336625000000002</v>
      </c>
      <c r="T124" s="281">
        <f t="shared" si="14"/>
        <v>0</v>
      </c>
      <c r="U124" s="435" t="s">
        <v>3068</v>
      </c>
      <c r="AA124">
        <f>L124*12</f>
        <v>0</v>
      </c>
      <c r="AB124">
        <f>M124*I124*12</f>
        <v>0</v>
      </c>
      <c r="AC124">
        <f t="shared" si="12"/>
        <v>0</v>
      </c>
    </row>
    <row r="125" spans="1:29" ht="57" customHeight="1">
      <c r="A125" s="157">
        <f t="shared" si="18"/>
        <v>125</v>
      </c>
      <c r="B125" s="219"/>
      <c r="C125" s="219" t="s">
        <v>219</v>
      </c>
      <c r="D125" s="220" t="s">
        <v>2070</v>
      </c>
      <c r="E125" s="221" t="s">
        <v>601</v>
      </c>
      <c r="F125" s="219">
        <v>1</v>
      </c>
      <c r="G125" s="222">
        <v>0</v>
      </c>
      <c r="H125" s="553" t="s">
        <v>3204</v>
      </c>
      <c r="I125" s="223">
        <v>6</v>
      </c>
      <c r="J125" s="374">
        <v>55.57750000000001</v>
      </c>
      <c r="K125" s="427">
        <f t="shared" si="19"/>
        <v>333.46500000000003</v>
      </c>
      <c r="L125" s="309"/>
      <c r="M125" s="306"/>
      <c r="N125" s="430">
        <f t="shared" si="16"/>
        <v>0</v>
      </c>
      <c r="O125" s="499">
        <v>0</v>
      </c>
      <c r="P125" s="500">
        <v>0</v>
      </c>
      <c r="Q125" s="279"/>
      <c r="R125" s="280">
        <v>0.15</v>
      </c>
      <c r="S125" s="433">
        <f t="shared" si="17"/>
        <v>8.336625000000002</v>
      </c>
      <c r="T125" s="281">
        <f t="shared" si="14"/>
        <v>0</v>
      </c>
      <c r="U125" s="435" t="s">
        <v>3068</v>
      </c>
      <c r="AA125">
        <f>L125*12</f>
        <v>0</v>
      </c>
      <c r="AB125">
        <f>M125*I125*12</f>
        <v>0</v>
      </c>
      <c r="AC125">
        <f t="shared" si="12"/>
        <v>0</v>
      </c>
    </row>
    <row r="126" spans="1:29" ht="37.5" customHeight="1">
      <c r="A126" s="157">
        <f t="shared" si="18"/>
        <v>126</v>
      </c>
      <c r="B126" s="219"/>
      <c r="C126" s="219" t="s">
        <v>219</v>
      </c>
      <c r="D126" s="220" t="s">
        <v>2071</v>
      </c>
      <c r="E126" s="221" t="s">
        <v>601</v>
      </c>
      <c r="F126" s="219">
        <v>1</v>
      </c>
      <c r="G126" s="222">
        <v>5</v>
      </c>
      <c r="H126" s="554" t="s">
        <v>977</v>
      </c>
      <c r="I126" s="223">
        <v>6</v>
      </c>
      <c r="J126" s="374">
        <v>55.9</v>
      </c>
      <c r="K126" s="427">
        <f>J126*I126</f>
        <v>335.4</v>
      </c>
      <c r="L126" s="308"/>
      <c r="M126" s="306"/>
      <c r="N126" s="430">
        <f>(J126*L126+T126)+(M126*K126)</f>
        <v>0</v>
      </c>
      <c r="O126" s="499">
        <v>0</v>
      </c>
      <c r="P126" s="500">
        <v>0</v>
      </c>
      <c r="Q126" s="279"/>
      <c r="R126" s="280">
        <v>0.15</v>
      </c>
      <c r="S126" s="433">
        <f>R126*J126</f>
        <v>8.385</v>
      </c>
      <c r="T126" s="281">
        <f t="shared" si="14"/>
        <v>0</v>
      </c>
      <c r="U126" s="224" t="s">
        <v>1340</v>
      </c>
      <c r="AA126">
        <f>L126*10</f>
        <v>0</v>
      </c>
      <c r="AB126">
        <f>M126*I126*10</f>
        <v>0</v>
      </c>
      <c r="AC126">
        <f t="shared" si="12"/>
        <v>0</v>
      </c>
    </row>
    <row r="127" spans="1:29" ht="37.5" customHeight="1">
      <c r="A127" s="157">
        <f t="shared" si="18"/>
        <v>127</v>
      </c>
      <c r="B127" s="219"/>
      <c r="C127" s="377" t="s">
        <v>1499</v>
      </c>
      <c r="D127" s="379" t="s">
        <v>1966</v>
      </c>
      <c r="E127" s="221" t="s">
        <v>601</v>
      </c>
      <c r="F127" s="219">
        <v>1</v>
      </c>
      <c r="G127" s="222">
        <v>2</v>
      </c>
      <c r="H127" s="539" t="s">
        <v>2953</v>
      </c>
      <c r="I127" s="223">
        <v>6</v>
      </c>
      <c r="J127" s="374">
        <v>50.8175</v>
      </c>
      <c r="K127" s="427">
        <f>J127*I127+2</f>
        <v>306.90500000000003</v>
      </c>
      <c r="L127" s="308"/>
      <c r="M127" s="306"/>
      <c r="N127" s="430">
        <f>(J127*L127+T127)+(M127*K127)</f>
        <v>0</v>
      </c>
      <c r="O127" s="499">
        <v>0</v>
      </c>
      <c r="P127" s="500">
        <v>0</v>
      </c>
      <c r="Q127" s="279"/>
      <c r="R127" s="280">
        <v>0.15</v>
      </c>
      <c r="S127" s="433">
        <f>R127*J127</f>
        <v>7.622625</v>
      </c>
      <c r="T127" s="281">
        <f t="shared" si="14"/>
        <v>0</v>
      </c>
      <c r="U127" s="376" t="s">
        <v>1614</v>
      </c>
      <c r="AA127">
        <f>L127*6</f>
        <v>0</v>
      </c>
      <c r="AB127">
        <f>M127*I127*6</f>
        <v>0</v>
      </c>
      <c r="AC127">
        <f t="shared" si="12"/>
        <v>0</v>
      </c>
    </row>
    <row r="128" spans="1:29" ht="47.25" customHeight="1">
      <c r="A128" s="157">
        <f t="shared" si="18"/>
        <v>128</v>
      </c>
      <c r="B128" s="219"/>
      <c r="C128" s="219" t="s">
        <v>219</v>
      </c>
      <c r="D128" s="220" t="s">
        <v>2072</v>
      </c>
      <c r="E128" s="221" t="s">
        <v>601</v>
      </c>
      <c r="F128" s="219">
        <v>1</v>
      </c>
      <c r="G128" s="222">
        <v>2.5</v>
      </c>
      <c r="H128" s="555" t="s">
        <v>2954</v>
      </c>
      <c r="I128" s="223">
        <v>6</v>
      </c>
      <c r="J128" s="374">
        <v>49.48749999999999</v>
      </c>
      <c r="K128" s="427">
        <f>J128*I128+2</f>
        <v>298.92499999999995</v>
      </c>
      <c r="L128" s="309"/>
      <c r="M128" s="306"/>
      <c r="N128" s="430">
        <f>(J128*L128+T128)+(M128*K128)</f>
        <v>0</v>
      </c>
      <c r="O128" s="499">
        <v>124</v>
      </c>
      <c r="P128" s="500">
        <v>20.666666666666668</v>
      </c>
      <c r="Q128" s="302"/>
      <c r="R128" s="280">
        <v>0.15</v>
      </c>
      <c r="S128" s="433">
        <f aca="true" t="shared" si="20" ref="S128:S147">R128*J128</f>
        <v>7.423124999999998</v>
      </c>
      <c r="T128" s="281">
        <f t="shared" si="14"/>
        <v>0</v>
      </c>
      <c r="U128" s="224" t="s">
        <v>1340</v>
      </c>
      <c r="AA128">
        <f>L128*10</f>
        <v>0</v>
      </c>
      <c r="AB128">
        <f>M128*I128*10</f>
        <v>0</v>
      </c>
      <c r="AC128">
        <f t="shared" si="12"/>
        <v>0</v>
      </c>
    </row>
    <row r="129" spans="1:29" ht="35.25" customHeight="1">
      <c r="A129" s="157">
        <f t="shared" si="18"/>
        <v>129</v>
      </c>
      <c r="B129" s="219"/>
      <c r="C129" s="219" t="s">
        <v>219</v>
      </c>
      <c r="D129" s="220" t="s">
        <v>2073</v>
      </c>
      <c r="E129" s="221" t="s">
        <v>601</v>
      </c>
      <c r="F129" s="219">
        <v>1</v>
      </c>
      <c r="G129" s="226">
        <v>3</v>
      </c>
      <c r="H129" s="503" t="s">
        <v>1297</v>
      </c>
      <c r="I129" s="223">
        <v>6</v>
      </c>
      <c r="J129" s="374">
        <v>57.99</v>
      </c>
      <c r="K129" s="427">
        <f aca="true" t="shared" si="21" ref="K129:K147">J129*I129</f>
        <v>347.94</v>
      </c>
      <c r="L129" s="309"/>
      <c r="M129" s="306"/>
      <c r="N129" s="430">
        <f aca="true" t="shared" si="22" ref="N129:N147">(J129*L129+T129)+(M129*K129)</f>
        <v>0</v>
      </c>
      <c r="O129" s="499">
        <v>1</v>
      </c>
      <c r="P129" s="500">
        <v>0.16666666666666666</v>
      </c>
      <c r="Q129" s="302"/>
      <c r="R129" s="280">
        <v>0.15</v>
      </c>
      <c r="S129" s="433">
        <f t="shared" si="20"/>
        <v>8.6985</v>
      </c>
      <c r="T129" s="281">
        <f t="shared" si="14"/>
        <v>0</v>
      </c>
      <c r="U129" s="295" t="s">
        <v>1614</v>
      </c>
      <c r="AA129">
        <f>L129*10</f>
        <v>0</v>
      </c>
      <c r="AB129">
        <f>M129*I129*10</f>
        <v>0</v>
      </c>
      <c r="AC129">
        <f t="shared" si="12"/>
        <v>0</v>
      </c>
    </row>
    <row r="130" spans="1:29" ht="37.5" customHeight="1">
      <c r="A130" s="157">
        <f t="shared" si="18"/>
        <v>130</v>
      </c>
      <c r="B130" s="219"/>
      <c r="C130" s="219" t="s">
        <v>1499</v>
      </c>
      <c r="D130" s="220" t="s">
        <v>2074</v>
      </c>
      <c r="E130" s="221" t="s">
        <v>601</v>
      </c>
      <c r="F130" s="219">
        <v>1</v>
      </c>
      <c r="G130" s="226">
        <v>2</v>
      </c>
      <c r="H130" s="503" t="s">
        <v>1298</v>
      </c>
      <c r="I130" s="223">
        <v>9</v>
      </c>
      <c r="J130" s="374">
        <v>41.765</v>
      </c>
      <c r="K130" s="427">
        <f t="shared" si="21"/>
        <v>375.885</v>
      </c>
      <c r="L130" s="309"/>
      <c r="M130" s="306"/>
      <c r="N130" s="430">
        <f t="shared" si="22"/>
        <v>0</v>
      </c>
      <c r="O130" s="499">
        <v>51</v>
      </c>
      <c r="P130" s="500">
        <v>5.666666666666667</v>
      </c>
      <c r="Q130" s="302"/>
      <c r="R130" s="280">
        <v>0.15</v>
      </c>
      <c r="S130" s="433">
        <f t="shared" si="20"/>
        <v>6.26475</v>
      </c>
      <c r="T130" s="281">
        <f t="shared" si="14"/>
        <v>0</v>
      </c>
      <c r="U130" s="295" t="s">
        <v>1614</v>
      </c>
      <c r="AA130">
        <f>L130*4</f>
        <v>0</v>
      </c>
      <c r="AB130">
        <f>M130*I130*4</f>
        <v>0</v>
      </c>
      <c r="AC130">
        <f t="shared" si="12"/>
        <v>0</v>
      </c>
    </row>
    <row r="131" spans="1:29" ht="36" customHeight="1">
      <c r="A131" s="157">
        <f t="shared" si="18"/>
        <v>131</v>
      </c>
      <c r="B131" s="219"/>
      <c r="C131" s="219" t="s">
        <v>1686</v>
      </c>
      <c r="D131" s="220" t="s">
        <v>2075</v>
      </c>
      <c r="E131" s="221" t="s">
        <v>601</v>
      </c>
      <c r="F131" s="219">
        <v>1</v>
      </c>
      <c r="G131" s="226">
        <v>1</v>
      </c>
      <c r="H131" s="503" t="s">
        <v>1299</v>
      </c>
      <c r="I131" s="223">
        <v>6</v>
      </c>
      <c r="J131" s="374">
        <v>52.0025</v>
      </c>
      <c r="K131" s="427">
        <f t="shared" si="21"/>
        <v>312.015</v>
      </c>
      <c r="L131" s="309"/>
      <c r="M131" s="306"/>
      <c r="N131" s="430">
        <f t="shared" si="22"/>
        <v>0</v>
      </c>
      <c r="O131" s="499">
        <v>5</v>
      </c>
      <c r="P131" s="500">
        <v>0.8333333333333334</v>
      </c>
      <c r="Q131" s="279"/>
      <c r="R131" s="280">
        <v>0.15</v>
      </c>
      <c r="S131" s="433">
        <f t="shared" si="20"/>
        <v>7.800374999999999</v>
      </c>
      <c r="T131" s="281">
        <f t="shared" si="14"/>
        <v>0</v>
      </c>
      <c r="U131" s="295" t="s">
        <v>1614</v>
      </c>
      <c r="AA131">
        <f aca="true" t="shared" si="23" ref="AA131:AA146">L131*3</f>
        <v>0</v>
      </c>
      <c r="AB131">
        <f>M131*I131*3</f>
        <v>0</v>
      </c>
      <c r="AC131">
        <f t="shared" si="12"/>
        <v>0</v>
      </c>
    </row>
    <row r="132" spans="1:29" ht="39.75" customHeight="1">
      <c r="A132" s="157">
        <f t="shared" si="18"/>
        <v>132</v>
      </c>
      <c r="B132" s="219"/>
      <c r="C132" s="219" t="s">
        <v>1687</v>
      </c>
      <c r="D132" s="220" t="s">
        <v>2076</v>
      </c>
      <c r="E132" s="221" t="s">
        <v>601</v>
      </c>
      <c r="F132" s="219">
        <v>1</v>
      </c>
      <c r="G132" s="226">
        <v>1</v>
      </c>
      <c r="H132" s="503" t="s">
        <v>1299</v>
      </c>
      <c r="I132" s="223">
        <v>3</v>
      </c>
      <c r="J132" s="374">
        <v>91.38499999999999</v>
      </c>
      <c r="K132" s="427">
        <f t="shared" si="21"/>
        <v>274.155</v>
      </c>
      <c r="L132" s="309"/>
      <c r="M132" s="306"/>
      <c r="N132" s="430">
        <f t="shared" si="22"/>
        <v>0</v>
      </c>
      <c r="O132" s="499">
        <v>10</v>
      </c>
      <c r="P132" s="500">
        <v>3.3333333333333335</v>
      </c>
      <c r="Q132" s="279"/>
      <c r="R132" s="280">
        <v>0.15</v>
      </c>
      <c r="S132" s="433">
        <f t="shared" si="20"/>
        <v>13.707749999999999</v>
      </c>
      <c r="T132" s="281">
        <f t="shared" si="14"/>
        <v>0</v>
      </c>
      <c r="U132" s="295" t="s">
        <v>1614</v>
      </c>
      <c r="AA132">
        <f t="shared" si="23"/>
        <v>0</v>
      </c>
      <c r="AB132">
        <f>M132*I132*3</f>
        <v>0</v>
      </c>
      <c r="AC132">
        <f t="shared" si="12"/>
        <v>0</v>
      </c>
    </row>
    <row r="133" spans="1:29" ht="35.25" customHeight="1">
      <c r="A133" s="157">
        <f t="shared" si="18"/>
        <v>133</v>
      </c>
      <c r="B133" s="219"/>
      <c r="C133" s="219" t="s">
        <v>219</v>
      </c>
      <c r="D133" s="220" t="s">
        <v>2077</v>
      </c>
      <c r="E133" s="221" t="s">
        <v>601</v>
      </c>
      <c r="F133" s="219">
        <v>1</v>
      </c>
      <c r="G133" s="226">
        <v>3</v>
      </c>
      <c r="H133" s="503" t="s">
        <v>1300</v>
      </c>
      <c r="I133" s="223">
        <v>6</v>
      </c>
      <c r="J133" s="374">
        <v>57.815</v>
      </c>
      <c r="K133" s="427">
        <f t="shared" si="21"/>
        <v>346.89</v>
      </c>
      <c r="L133" s="309"/>
      <c r="M133" s="306"/>
      <c r="N133" s="430">
        <f t="shared" si="22"/>
        <v>0</v>
      </c>
      <c r="O133" s="499">
        <v>12</v>
      </c>
      <c r="P133" s="500">
        <v>2</v>
      </c>
      <c r="Q133" s="279"/>
      <c r="R133" s="280">
        <v>0.15</v>
      </c>
      <c r="S133" s="433">
        <f t="shared" si="20"/>
        <v>8.67225</v>
      </c>
      <c r="T133" s="281">
        <f t="shared" si="14"/>
        <v>0</v>
      </c>
      <c r="U133" s="295" t="s">
        <v>1614</v>
      </c>
      <c r="AA133">
        <f>L133*10</f>
        <v>0</v>
      </c>
      <c r="AB133">
        <f>M133*I133*10</f>
        <v>0</v>
      </c>
      <c r="AC133">
        <f t="shared" si="12"/>
        <v>0</v>
      </c>
    </row>
    <row r="134" spans="1:29" ht="37.5" customHeight="1">
      <c r="A134" s="157">
        <f t="shared" si="18"/>
        <v>134</v>
      </c>
      <c r="B134" s="219"/>
      <c r="C134" s="219" t="s">
        <v>1499</v>
      </c>
      <c r="D134" s="220" t="s">
        <v>2078</v>
      </c>
      <c r="E134" s="221" t="s">
        <v>601</v>
      </c>
      <c r="F134" s="219">
        <v>1</v>
      </c>
      <c r="G134" s="226">
        <v>2</v>
      </c>
      <c r="H134" s="503" t="s">
        <v>1301</v>
      </c>
      <c r="I134" s="223">
        <v>9</v>
      </c>
      <c r="J134" s="374">
        <v>47.736666666666665</v>
      </c>
      <c r="K134" s="427">
        <f t="shared" si="21"/>
        <v>429.63</v>
      </c>
      <c r="L134" s="309"/>
      <c r="M134" s="306"/>
      <c r="N134" s="430">
        <f t="shared" si="22"/>
        <v>0</v>
      </c>
      <c r="O134" s="499">
        <v>48</v>
      </c>
      <c r="P134" s="500">
        <v>5.333333333333333</v>
      </c>
      <c r="Q134" s="279"/>
      <c r="R134" s="280">
        <v>0.15</v>
      </c>
      <c r="S134" s="433">
        <f t="shared" si="20"/>
        <v>7.1605</v>
      </c>
      <c r="T134" s="281">
        <f aca="true" t="shared" si="24" ref="T134:T201">S134*L134</f>
        <v>0</v>
      </c>
      <c r="U134" s="295" t="s">
        <v>1614</v>
      </c>
      <c r="AA134">
        <f>L134*4</f>
        <v>0</v>
      </c>
      <c r="AB134">
        <f>M134*I134*4</f>
        <v>0</v>
      </c>
      <c r="AC134">
        <f t="shared" si="12"/>
        <v>0</v>
      </c>
    </row>
    <row r="135" spans="1:29" ht="39.75" customHeight="1">
      <c r="A135" s="157">
        <f t="shared" si="18"/>
        <v>135</v>
      </c>
      <c r="B135" s="219"/>
      <c r="C135" s="219" t="s">
        <v>1686</v>
      </c>
      <c r="D135" s="220" t="s">
        <v>2079</v>
      </c>
      <c r="E135" s="221" t="s">
        <v>601</v>
      </c>
      <c r="F135" s="219">
        <v>1</v>
      </c>
      <c r="G135" s="226">
        <v>1</v>
      </c>
      <c r="H135" s="399" t="s">
        <v>1302</v>
      </c>
      <c r="I135" s="223">
        <v>6</v>
      </c>
      <c r="J135" s="374">
        <v>61.01</v>
      </c>
      <c r="K135" s="427">
        <f t="shared" si="21"/>
        <v>366.06</v>
      </c>
      <c r="L135" s="309"/>
      <c r="M135" s="306"/>
      <c r="N135" s="430">
        <f t="shared" si="22"/>
        <v>0</v>
      </c>
      <c r="O135" s="499">
        <v>5</v>
      </c>
      <c r="P135" s="500">
        <v>0.8333333333333334</v>
      </c>
      <c r="Q135" s="279"/>
      <c r="R135" s="280">
        <v>0.15</v>
      </c>
      <c r="S135" s="433">
        <f t="shared" si="20"/>
        <v>9.151499999999999</v>
      </c>
      <c r="T135" s="281">
        <f t="shared" si="24"/>
        <v>0</v>
      </c>
      <c r="U135" s="295" t="s">
        <v>1614</v>
      </c>
      <c r="AA135">
        <f t="shared" si="23"/>
        <v>0</v>
      </c>
      <c r="AB135">
        <f>M135*I135*3</f>
        <v>0</v>
      </c>
      <c r="AC135">
        <f t="shared" si="12"/>
        <v>0</v>
      </c>
    </row>
    <row r="136" spans="1:29" ht="42.75" customHeight="1">
      <c r="A136" s="157">
        <f t="shared" si="18"/>
        <v>136</v>
      </c>
      <c r="B136" s="219"/>
      <c r="C136" s="219" t="s">
        <v>1687</v>
      </c>
      <c r="D136" s="220" t="s">
        <v>2080</v>
      </c>
      <c r="E136" s="221" t="s">
        <v>601</v>
      </c>
      <c r="F136" s="219">
        <v>1</v>
      </c>
      <c r="G136" s="226">
        <v>1</v>
      </c>
      <c r="H136" s="399" t="s">
        <v>1302</v>
      </c>
      <c r="I136" s="223">
        <v>3</v>
      </c>
      <c r="J136" s="374">
        <v>108.985</v>
      </c>
      <c r="K136" s="427">
        <f t="shared" si="21"/>
        <v>326.955</v>
      </c>
      <c r="L136" s="309"/>
      <c r="M136" s="306"/>
      <c r="N136" s="430">
        <f t="shared" si="22"/>
        <v>0</v>
      </c>
      <c r="O136" s="499">
        <v>0</v>
      </c>
      <c r="P136" s="500">
        <v>0</v>
      </c>
      <c r="Q136" s="279"/>
      <c r="R136" s="280">
        <v>0.15</v>
      </c>
      <c r="S136" s="433">
        <f t="shared" si="20"/>
        <v>16.347749999999998</v>
      </c>
      <c r="T136" s="281">
        <f t="shared" si="24"/>
        <v>0</v>
      </c>
      <c r="U136" s="295" t="s">
        <v>1614</v>
      </c>
      <c r="AA136">
        <f t="shared" si="23"/>
        <v>0</v>
      </c>
      <c r="AB136">
        <f>M136*I136*3</f>
        <v>0</v>
      </c>
      <c r="AC136">
        <f t="shared" si="12"/>
        <v>0</v>
      </c>
    </row>
    <row r="137" spans="1:29" ht="25.5">
      <c r="A137" s="157">
        <f t="shared" si="18"/>
        <v>137</v>
      </c>
      <c r="B137" s="219"/>
      <c r="C137" s="219" t="s">
        <v>219</v>
      </c>
      <c r="D137" s="220" t="s">
        <v>2081</v>
      </c>
      <c r="E137" s="221" t="s">
        <v>601</v>
      </c>
      <c r="F137" s="219">
        <v>1</v>
      </c>
      <c r="G137" s="226">
        <v>3</v>
      </c>
      <c r="H137" s="399" t="s">
        <v>1303</v>
      </c>
      <c r="I137" s="223">
        <v>6</v>
      </c>
      <c r="J137" s="374">
        <v>60.6225</v>
      </c>
      <c r="K137" s="427">
        <f t="shared" si="21"/>
        <v>363.735</v>
      </c>
      <c r="L137" s="309"/>
      <c r="M137" s="306"/>
      <c r="N137" s="430">
        <f t="shared" si="22"/>
        <v>0</v>
      </c>
      <c r="O137" s="499">
        <v>3</v>
      </c>
      <c r="P137" s="500">
        <v>0.5</v>
      </c>
      <c r="Q137" s="279"/>
      <c r="R137" s="280">
        <v>0.15</v>
      </c>
      <c r="S137" s="433">
        <f t="shared" si="20"/>
        <v>9.093375</v>
      </c>
      <c r="T137" s="281">
        <f t="shared" si="24"/>
        <v>0</v>
      </c>
      <c r="U137" s="295" t="s">
        <v>1614</v>
      </c>
      <c r="AA137">
        <f>L137*10</f>
        <v>0</v>
      </c>
      <c r="AB137">
        <f>M137*I137*10</f>
        <v>0</v>
      </c>
      <c r="AC137">
        <f t="shared" si="12"/>
        <v>0</v>
      </c>
    </row>
    <row r="138" spans="1:29" ht="25.5">
      <c r="A138" s="157">
        <f t="shared" si="18"/>
        <v>138</v>
      </c>
      <c r="B138" s="219"/>
      <c r="C138" s="219" t="s">
        <v>1499</v>
      </c>
      <c r="D138" s="220" t="s">
        <v>2082</v>
      </c>
      <c r="E138" s="221" t="s">
        <v>601</v>
      </c>
      <c r="F138" s="219">
        <v>1</v>
      </c>
      <c r="G138" s="226">
        <v>2</v>
      </c>
      <c r="H138" s="399" t="s">
        <v>1943</v>
      </c>
      <c r="I138" s="223">
        <v>9</v>
      </c>
      <c r="J138" s="374">
        <v>44.22333333333333</v>
      </c>
      <c r="K138" s="427">
        <f t="shared" si="21"/>
        <v>398.01</v>
      </c>
      <c r="L138" s="309"/>
      <c r="M138" s="306"/>
      <c r="N138" s="430">
        <f t="shared" si="22"/>
        <v>0</v>
      </c>
      <c r="O138" s="499">
        <v>57</v>
      </c>
      <c r="P138" s="500">
        <v>6.333333333333333</v>
      </c>
      <c r="Q138" s="279"/>
      <c r="R138" s="280">
        <v>0.15</v>
      </c>
      <c r="S138" s="433">
        <f t="shared" si="20"/>
        <v>6.633499999999999</v>
      </c>
      <c r="T138" s="281">
        <f t="shared" si="24"/>
        <v>0</v>
      </c>
      <c r="U138" s="295" t="s">
        <v>1614</v>
      </c>
      <c r="AA138">
        <f>L138*4</f>
        <v>0</v>
      </c>
      <c r="AB138">
        <f>M138*I138*4</f>
        <v>0</v>
      </c>
      <c r="AC138">
        <f t="shared" si="12"/>
        <v>0</v>
      </c>
    </row>
    <row r="139" spans="1:29" ht="25.5">
      <c r="A139" s="157">
        <f t="shared" si="18"/>
        <v>139</v>
      </c>
      <c r="B139" s="219"/>
      <c r="C139" s="219" t="s">
        <v>1686</v>
      </c>
      <c r="D139" s="220" t="s">
        <v>2083</v>
      </c>
      <c r="E139" s="221" t="s">
        <v>601</v>
      </c>
      <c r="F139" s="219">
        <v>1</v>
      </c>
      <c r="G139" s="226">
        <v>1</v>
      </c>
      <c r="H139" s="399" t="s">
        <v>1944</v>
      </c>
      <c r="I139" s="223">
        <v>6</v>
      </c>
      <c r="J139" s="374">
        <v>52.605</v>
      </c>
      <c r="K139" s="427">
        <f t="shared" si="21"/>
        <v>315.63</v>
      </c>
      <c r="L139" s="309"/>
      <c r="M139" s="306"/>
      <c r="N139" s="430">
        <f t="shared" si="22"/>
        <v>0</v>
      </c>
      <c r="O139" s="499">
        <v>1</v>
      </c>
      <c r="P139" s="500">
        <v>0.16666666666666666</v>
      </c>
      <c r="Q139" s="279"/>
      <c r="R139" s="280">
        <v>0.15</v>
      </c>
      <c r="S139" s="433">
        <f t="shared" si="20"/>
        <v>7.890749999999999</v>
      </c>
      <c r="T139" s="281">
        <f t="shared" si="24"/>
        <v>0</v>
      </c>
      <c r="U139" s="295" t="s">
        <v>1614</v>
      </c>
      <c r="AA139">
        <f t="shared" si="23"/>
        <v>0</v>
      </c>
      <c r="AB139">
        <f>M139*I139*3</f>
        <v>0</v>
      </c>
      <c r="AC139">
        <f t="shared" si="12"/>
        <v>0</v>
      </c>
    </row>
    <row r="140" spans="1:29" ht="25.5">
      <c r="A140" s="157">
        <f t="shared" si="18"/>
        <v>140</v>
      </c>
      <c r="B140" s="219"/>
      <c r="C140" s="219" t="s">
        <v>1687</v>
      </c>
      <c r="D140" s="220" t="s">
        <v>2084</v>
      </c>
      <c r="E140" s="221" t="s">
        <v>601</v>
      </c>
      <c r="F140" s="219">
        <v>1</v>
      </c>
      <c r="G140" s="226">
        <v>1</v>
      </c>
      <c r="H140" s="399" t="s">
        <v>1944</v>
      </c>
      <c r="I140" s="223">
        <v>3</v>
      </c>
      <c r="J140" s="374">
        <v>95.605</v>
      </c>
      <c r="K140" s="427">
        <f t="shared" si="21"/>
        <v>286.815</v>
      </c>
      <c r="L140" s="309"/>
      <c r="M140" s="306"/>
      <c r="N140" s="430">
        <f t="shared" si="22"/>
        <v>0</v>
      </c>
      <c r="O140" s="499">
        <v>2</v>
      </c>
      <c r="P140" s="500">
        <v>0.6666666666666666</v>
      </c>
      <c r="Q140" s="279"/>
      <c r="R140" s="280">
        <v>0.15</v>
      </c>
      <c r="S140" s="433">
        <f t="shared" si="20"/>
        <v>14.34075</v>
      </c>
      <c r="T140" s="281">
        <f t="shared" si="24"/>
        <v>0</v>
      </c>
      <c r="U140" s="295" t="s">
        <v>1614</v>
      </c>
      <c r="AA140">
        <f t="shared" si="23"/>
        <v>0</v>
      </c>
      <c r="AB140">
        <f>M140*I140*3</f>
        <v>0</v>
      </c>
      <c r="AC140">
        <f aca="true" t="shared" si="25" ref="AC140:AC199">AB140+AA140</f>
        <v>0</v>
      </c>
    </row>
    <row r="141" spans="1:29" ht="25.5">
      <c r="A141" s="157">
        <f t="shared" si="18"/>
        <v>141</v>
      </c>
      <c r="B141" s="219"/>
      <c r="C141" s="219" t="s">
        <v>219</v>
      </c>
      <c r="D141" s="220" t="s">
        <v>2085</v>
      </c>
      <c r="E141" s="221" t="s">
        <v>601</v>
      </c>
      <c r="F141" s="219">
        <v>1</v>
      </c>
      <c r="G141" s="226">
        <v>3</v>
      </c>
      <c r="H141" s="399" t="s">
        <v>1945</v>
      </c>
      <c r="I141" s="223">
        <v>6</v>
      </c>
      <c r="J141" s="374">
        <v>58.28</v>
      </c>
      <c r="K141" s="427">
        <f t="shared" si="21"/>
        <v>349.68</v>
      </c>
      <c r="L141" s="309"/>
      <c r="M141" s="306"/>
      <c r="N141" s="430">
        <f t="shared" si="22"/>
        <v>0</v>
      </c>
      <c r="O141" s="499">
        <v>32</v>
      </c>
      <c r="P141" s="500">
        <v>5.333333333333333</v>
      </c>
      <c r="Q141" s="279"/>
      <c r="R141" s="280">
        <v>0.15</v>
      </c>
      <c r="S141" s="433">
        <f t="shared" si="20"/>
        <v>8.741999999999999</v>
      </c>
      <c r="T141" s="281">
        <f t="shared" si="24"/>
        <v>0</v>
      </c>
      <c r="U141" s="295" t="s">
        <v>1614</v>
      </c>
      <c r="AA141">
        <f>L141*10</f>
        <v>0</v>
      </c>
      <c r="AB141">
        <f>M141*I141*10</f>
        <v>0</v>
      </c>
      <c r="AC141">
        <f t="shared" si="25"/>
        <v>0</v>
      </c>
    </row>
    <row r="142" spans="1:29" ht="25.5">
      <c r="A142" s="157">
        <f t="shared" si="18"/>
        <v>142</v>
      </c>
      <c r="B142" s="219"/>
      <c r="C142" s="219" t="s">
        <v>1499</v>
      </c>
      <c r="D142" s="220" t="s">
        <v>2086</v>
      </c>
      <c r="E142" s="221" t="s">
        <v>601</v>
      </c>
      <c r="F142" s="219">
        <v>1</v>
      </c>
      <c r="G142" s="226">
        <v>2</v>
      </c>
      <c r="H142" s="399" t="s">
        <v>1946</v>
      </c>
      <c r="I142" s="223">
        <v>9</v>
      </c>
      <c r="J142" s="374">
        <v>40.21166666666667</v>
      </c>
      <c r="K142" s="427">
        <f t="shared" si="21"/>
        <v>361.9050000000001</v>
      </c>
      <c r="L142" s="309"/>
      <c r="M142" s="306"/>
      <c r="N142" s="430">
        <f t="shared" si="22"/>
        <v>0</v>
      </c>
      <c r="O142" s="499">
        <v>18</v>
      </c>
      <c r="P142" s="500">
        <v>2</v>
      </c>
      <c r="Q142" s="279"/>
      <c r="R142" s="280">
        <v>0.15</v>
      </c>
      <c r="S142" s="433">
        <f t="shared" si="20"/>
        <v>6.031750000000001</v>
      </c>
      <c r="T142" s="281">
        <f t="shared" si="24"/>
        <v>0</v>
      </c>
      <c r="U142" s="295" t="s">
        <v>1614</v>
      </c>
      <c r="AA142">
        <f>L142*4</f>
        <v>0</v>
      </c>
      <c r="AB142">
        <f>M142*I142*4</f>
        <v>0</v>
      </c>
      <c r="AC142">
        <f t="shared" si="25"/>
        <v>0</v>
      </c>
    </row>
    <row r="143" spans="1:29" ht="25.5">
      <c r="A143" s="157">
        <f t="shared" si="18"/>
        <v>143</v>
      </c>
      <c r="B143" s="219"/>
      <c r="C143" s="219" t="s">
        <v>1686</v>
      </c>
      <c r="D143" s="220" t="s">
        <v>2087</v>
      </c>
      <c r="E143" s="221" t="s">
        <v>601</v>
      </c>
      <c r="F143" s="219">
        <v>1</v>
      </c>
      <c r="G143" s="226">
        <v>1</v>
      </c>
      <c r="H143" s="399" t="s">
        <v>1947</v>
      </c>
      <c r="I143" s="223">
        <v>6</v>
      </c>
      <c r="J143" s="374">
        <v>56.62</v>
      </c>
      <c r="K143" s="427">
        <f t="shared" si="21"/>
        <v>339.71999999999997</v>
      </c>
      <c r="L143" s="309"/>
      <c r="M143" s="306"/>
      <c r="N143" s="430">
        <f t="shared" si="22"/>
        <v>0</v>
      </c>
      <c r="O143" s="499">
        <v>4</v>
      </c>
      <c r="P143" s="500">
        <v>0.6666666666666666</v>
      </c>
      <c r="Q143" s="279"/>
      <c r="R143" s="280">
        <v>0.15</v>
      </c>
      <c r="S143" s="433">
        <f t="shared" si="20"/>
        <v>8.492999999999999</v>
      </c>
      <c r="T143" s="281">
        <f t="shared" si="24"/>
        <v>0</v>
      </c>
      <c r="U143" s="295" t="s">
        <v>1614</v>
      </c>
      <c r="AA143">
        <f t="shared" si="23"/>
        <v>0</v>
      </c>
      <c r="AB143">
        <f>M143*I143*3</f>
        <v>0</v>
      </c>
      <c r="AC143">
        <f t="shared" si="25"/>
        <v>0</v>
      </c>
    </row>
    <row r="144" spans="1:29" ht="25.5">
      <c r="A144" s="157">
        <f t="shared" si="18"/>
        <v>144</v>
      </c>
      <c r="B144" s="219"/>
      <c r="C144" s="219" t="s">
        <v>1687</v>
      </c>
      <c r="D144" s="220" t="s">
        <v>2088</v>
      </c>
      <c r="E144" s="221" t="s">
        <v>601</v>
      </c>
      <c r="F144" s="219">
        <v>1</v>
      </c>
      <c r="G144" s="226">
        <v>1</v>
      </c>
      <c r="H144" s="399" t="s">
        <v>1947</v>
      </c>
      <c r="I144" s="223">
        <v>3</v>
      </c>
      <c r="J144" s="374">
        <v>102.12</v>
      </c>
      <c r="K144" s="427">
        <f t="shared" si="21"/>
        <v>306.36</v>
      </c>
      <c r="L144" s="309"/>
      <c r="M144" s="306"/>
      <c r="N144" s="430">
        <f t="shared" si="22"/>
        <v>0</v>
      </c>
      <c r="O144" s="499">
        <v>6</v>
      </c>
      <c r="P144" s="500">
        <v>2</v>
      </c>
      <c r="Q144" s="279"/>
      <c r="R144" s="280">
        <v>0.15</v>
      </c>
      <c r="S144" s="433">
        <f t="shared" si="20"/>
        <v>15.318</v>
      </c>
      <c r="T144" s="281">
        <f t="shared" si="24"/>
        <v>0</v>
      </c>
      <c r="U144" s="295" t="s">
        <v>1614</v>
      </c>
      <c r="AA144">
        <f t="shared" si="23"/>
        <v>0</v>
      </c>
      <c r="AB144">
        <f>M144*I144*3</f>
        <v>0</v>
      </c>
      <c r="AC144">
        <f t="shared" si="25"/>
        <v>0</v>
      </c>
    </row>
    <row r="145" spans="1:29" ht="38.25">
      <c r="A145" s="157">
        <f t="shared" si="18"/>
        <v>145</v>
      </c>
      <c r="B145" s="219"/>
      <c r="C145" s="219" t="s">
        <v>1686</v>
      </c>
      <c r="D145" s="220" t="s">
        <v>2089</v>
      </c>
      <c r="E145" s="221" t="s">
        <v>601</v>
      </c>
      <c r="F145" s="219">
        <v>1</v>
      </c>
      <c r="G145" s="222">
        <v>2</v>
      </c>
      <c r="H145" s="399" t="s">
        <v>1507</v>
      </c>
      <c r="I145" s="223">
        <v>6</v>
      </c>
      <c r="J145" s="374">
        <v>59.4275</v>
      </c>
      <c r="K145" s="427">
        <f t="shared" si="21"/>
        <v>356.565</v>
      </c>
      <c r="L145" s="309"/>
      <c r="M145" s="306"/>
      <c r="N145" s="430">
        <f t="shared" si="22"/>
        <v>0</v>
      </c>
      <c r="O145" s="499">
        <v>21</v>
      </c>
      <c r="P145" s="500">
        <v>3.5</v>
      </c>
      <c r="Q145" s="302"/>
      <c r="R145" s="280">
        <v>0.15</v>
      </c>
      <c r="S145" s="433">
        <f t="shared" si="20"/>
        <v>8.914125</v>
      </c>
      <c r="T145" s="281">
        <f t="shared" si="24"/>
        <v>0</v>
      </c>
      <c r="U145" s="295" t="s">
        <v>1614</v>
      </c>
      <c r="AA145">
        <f t="shared" si="23"/>
        <v>0</v>
      </c>
      <c r="AB145">
        <f>M145*I145*3</f>
        <v>0</v>
      </c>
      <c r="AC145">
        <f t="shared" si="25"/>
        <v>0</v>
      </c>
    </row>
    <row r="146" spans="1:29" ht="38.25">
      <c r="A146" s="157">
        <f t="shared" si="18"/>
        <v>146</v>
      </c>
      <c r="B146" s="219"/>
      <c r="C146" s="219" t="s">
        <v>1687</v>
      </c>
      <c r="D146" s="220" t="s">
        <v>2090</v>
      </c>
      <c r="E146" s="221" t="s">
        <v>601</v>
      </c>
      <c r="F146" s="219">
        <v>1</v>
      </c>
      <c r="G146" s="222">
        <v>2</v>
      </c>
      <c r="H146" s="399" t="s">
        <v>1507</v>
      </c>
      <c r="I146" s="223">
        <v>3</v>
      </c>
      <c r="J146" s="374">
        <v>112.93</v>
      </c>
      <c r="K146" s="427">
        <f t="shared" si="21"/>
        <v>338.79</v>
      </c>
      <c r="L146" s="309"/>
      <c r="M146" s="306"/>
      <c r="N146" s="430">
        <f t="shared" si="22"/>
        <v>0</v>
      </c>
      <c r="O146" s="499">
        <v>19</v>
      </c>
      <c r="P146" s="500">
        <v>6.333333333333333</v>
      </c>
      <c r="Q146" s="279"/>
      <c r="R146" s="280">
        <v>0.15</v>
      </c>
      <c r="S146" s="433">
        <f t="shared" si="20"/>
        <v>16.9395</v>
      </c>
      <c r="T146" s="281">
        <f t="shared" si="24"/>
        <v>0</v>
      </c>
      <c r="U146" s="295" t="s">
        <v>1614</v>
      </c>
      <c r="AA146">
        <f t="shared" si="23"/>
        <v>0</v>
      </c>
      <c r="AB146">
        <f>M146*I146*3</f>
        <v>0</v>
      </c>
      <c r="AC146">
        <f t="shared" si="25"/>
        <v>0</v>
      </c>
    </row>
    <row r="147" spans="1:29" ht="25.5">
      <c r="A147" s="157">
        <f t="shared" si="18"/>
        <v>147</v>
      </c>
      <c r="B147" s="219"/>
      <c r="C147" s="219" t="s">
        <v>219</v>
      </c>
      <c r="D147" s="220" t="s">
        <v>2091</v>
      </c>
      <c r="E147" s="221" t="s">
        <v>601</v>
      </c>
      <c r="F147" s="219">
        <v>1</v>
      </c>
      <c r="G147" s="222">
        <v>0</v>
      </c>
      <c r="H147" s="399" t="s">
        <v>1508</v>
      </c>
      <c r="I147" s="223">
        <v>6</v>
      </c>
      <c r="J147" s="374">
        <v>61.39</v>
      </c>
      <c r="K147" s="427">
        <f t="shared" si="21"/>
        <v>368.34000000000003</v>
      </c>
      <c r="L147" s="309"/>
      <c r="M147" s="306"/>
      <c r="N147" s="430">
        <f t="shared" si="22"/>
        <v>0</v>
      </c>
      <c r="O147" s="499">
        <v>21</v>
      </c>
      <c r="P147" s="500">
        <v>3.5</v>
      </c>
      <c r="Q147" s="279"/>
      <c r="R147" s="280">
        <v>0.15</v>
      </c>
      <c r="S147" s="433">
        <f t="shared" si="20"/>
        <v>9.208499999999999</v>
      </c>
      <c r="T147" s="281">
        <f t="shared" si="24"/>
        <v>0</v>
      </c>
      <c r="U147" s="293" t="s">
        <v>1615</v>
      </c>
      <c r="AA147">
        <f>L147*10</f>
        <v>0</v>
      </c>
      <c r="AB147">
        <f>M147*I147*10</f>
        <v>0</v>
      </c>
      <c r="AC147">
        <f t="shared" si="25"/>
        <v>0</v>
      </c>
    </row>
    <row r="148" spans="1:29" ht="25.5">
      <c r="A148" s="157">
        <f t="shared" si="18"/>
        <v>148</v>
      </c>
      <c r="B148" s="219"/>
      <c r="C148" s="219" t="s">
        <v>219</v>
      </c>
      <c r="D148" s="220" t="s">
        <v>2092</v>
      </c>
      <c r="E148" s="221" t="s">
        <v>601</v>
      </c>
      <c r="F148" s="219">
        <v>1</v>
      </c>
      <c r="G148" s="222">
        <v>0</v>
      </c>
      <c r="H148" s="399" t="s">
        <v>1509</v>
      </c>
      <c r="I148" s="223">
        <v>6</v>
      </c>
      <c r="J148" s="374">
        <v>56.18</v>
      </c>
      <c r="K148" s="427">
        <f>J148*I148</f>
        <v>337.08</v>
      </c>
      <c r="L148" s="309"/>
      <c r="M148" s="306"/>
      <c r="N148" s="430">
        <f>(J148*L148+T148)+(M148*K148)</f>
        <v>0</v>
      </c>
      <c r="O148" s="499">
        <v>0</v>
      </c>
      <c r="P148" s="500">
        <v>0</v>
      </c>
      <c r="Q148" s="279"/>
      <c r="R148" s="280">
        <v>0.15</v>
      </c>
      <c r="S148" s="433">
        <f>R148*J148</f>
        <v>8.427</v>
      </c>
      <c r="T148" s="281">
        <f t="shared" si="24"/>
        <v>0</v>
      </c>
      <c r="U148" s="293" t="s">
        <v>1615</v>
      </c>
      <c r="AA148">
        <f>L148*10</f>
        <v>0</v>
      </c>
      <c r="AB148">
        <f>M148*I148*10</f>
        <v>0</v>
      </c>
      <c r="AC148">
        <f t="shared" si="25"/>
        <v>0</v>
      </c>
    </row>
    <row r="149" spans="1:29" ht="25.5">
      <c r="A149" s="157">
        <f t="shared" si="18"/>
        <v>149</v>
      </c>
      <c r="B149" s="219"/>
      <c r="C149" s="219" t="s">
        <v>1499</v>
      </c>
      <c r="D149" s="220" t="s">
        <v>2093</v>
      </c>
      <c r="E149" s="221" t="s">
        <v>601</v>
      </c>
      <c r="F149" s="219">
        <v>1</v>
      </c>
      <c r="G149" s="222">
        <v>0</v>
      </c>
      <c r="H149" s="399" t="s">
        <v>1510</v>
      </c>
      <c r="I149" s="223">
        <v>9</v>
      </c>
      <c r="J149" s="374">
        <v>41.15</v>
      </c>
      <c r="K149" s="427">
        <f>J149*I149</f>
        <v>370.34999999999997</v>
      </c>
      <c r="L149" s="309"/>
      <c r="M149" s="306"/>
      <c r="N149" s="430">
        <f>(J149*L149+T149)+(M149*K149)</f>
        <v>0</v>
      </c>
      <c r="O149" s="499">
        <v>2</v>
      </c>
      <c r="P149" s="500">
        <v>0.2222222222222222</v>
      </c>
      <c r="Q149" s="279"/>
      <c r="R149" s="280">
        <v>0.15</v>
      </c>
      <c r="S149" s="433">
        <f>R149*J149</f>
        <v>6.172499999999999</v>
      </c>
      <c r="T149" s="281">
        <f t="shared" si="24"/>
        <v>0</v>
      </c>
      <c r="U149" s="293" t="s">
        <v>1615</v>
      </c>
      <c r="AA149">
        <f>L149*4</f>
        <v>0</v>
      </c>
      <c r="AB149">
        <f>M149*I149*4</f>
        <v>0</v>
      </c>
      <c r="AC149">
        <f t="shared" si="25"/>
        <v>0</v>
      </c>
    </row>
    <row r="150" spans="1:29" ht="12.75">
      <c r="A150" s="157">
        <f t="shared" si="18"/>
        <v>150</v>
      </c>
      <c r="B150" s="219"/>
      <c r="C150" s="219" t="s">
        <v>219</v>
      </c>
      <c r="D150" s="220" t="s">
        <v>2094</v>
      </c>
      <c r="E150" s="221" t="s">
        <v>557</v>
      </c>
      <c r="F150" s="219">
        <v>6</v>
      </c>
      <c r="G150" s="222">
        <v>2.8</v>
      </c>
      <c r="H150" s="404" t="s">
        <v>1511</v>
      </c>
      <c r="I150" s="223">
        <v>12</v>
      </c>
      <c r="J150" s="373">
        <v>28.40375</v>
      </c>
      <c r="K150" s="427">
        <f aca="true" t="shared" si="26" ref="K150:K173">J150*I150</f>
        <v>340.84499999999997</v>
      </c>
      <c r="L150" s="309"/>
      <c r="M150" s="306"/>
      <c r="N150" s="430">
        <f aca="true" t="shared" si="27" ref="N150:N173">(J150*L150+T150)+(M150*K150)</f>
        <v>0</v>
      </c>
      <c r="O150" s="499">
        <v>69</v>
      </c>
      <c r="P150" s="500">
        <v>0.9583333333333334</v>
      </c>
      <c r="Q150" s="304"/>
      <c r="R150" s="280">
        <v>0.1</v>
      </c>
      <c r="S150" s="433">
        <f aca="true" t="shared" si="28" ref="S150:S173">R150*J150</f>
        <v>2.840375</v>
      </c>
      <c r="T150" s="281">
        <f t="shared" si="24"/>
        <v>0</v>
      </c>
      <c r="U150" s="295" t="s">
        <v>1614</v>
      </c>
      <c r="AA150">
        <f>L150*F150</f>
        <v>0</v>
      </c>
      <c r="AB150">
        <f aca="true" t="shared" si="29" ref="AB150:AB198">M150*I150*F150</f>
        <v>0</v>
      </c>
      <c r="AC150">
        <f t="shared" si="25"/>
        <v>0</v>
      </c>
    </row>
    <row r="151" spans="1:29" ht="12.75">
      <c r="A151" s="157">
        <f t="shared" si="18"/>
        <v>151</v>
      </c>
      <c r="B151" s="219"/>
      <c r="C151" s="219" t="s">
        <v>219</v>
      </c>
      <c r="D151" s="220" t="s">
        <v>2095</v>
      </c>
      <c r="E151" s="221" t="s">
        <v>557</v>
      </c>
      <c r="F151" s="219">
        <v>6</v>
      </c>
      <c r="G151" s="222">
        <v>2.8</v>
      </c>
      <c r="H151" s="404" t="s">
        <v>1512</v>
      </c>
      <c r="I151" s="223">
        <v>12</v>
      </c>
      <c r="J151" s="373">
        <v>28.40375</v>
      </c>
      <c r="K151" s="427">
        <f t="shared" si="26"/>
        <v>340.84499999999997</v>
      </c>
      <c r="L151" s="309"/>
      <c r="M151" s="306"/>
      <c r="N151" s="430">
        <f t="shared" si="27"/>
        <v>0</v>
      </c>
      <c r="O151" s="499">
        <v>279</v>
      </c>
      <c r="P151" s="500">
        <v>3.875</v>
      </c>
      <c r="Q151" s="279"/>
      <c r="R151" s="280">
        <v>0.1</v>
      </c>
      <c r="S151" s="433">
        <f t="shared" si="28"/>
        <v>2.840375</v>
      </c>
      <c r="T151" s="281">
        <f t="shared" si="24"/>
        <v>0</v>
      </c>
      <c r="U151" s="295" t="s">
        <v>1614</v>
      </c>
      <c r="AA151">
        <f aca="true" t="shared" si="30" ref="AA151:AA209">L151*F151</f>
        <v>0</v>
      </c>
      <c r="AB151">
        <f t="shared" si="29"/>
        <v>0</v>
      </c>
      <c r="AC151">
        <f t="shared" si="25"/>
        <v>0</v>
      </c>
    </row>
    <row r="152" spans="1:29" ht="12.75">
      <c r="A152" s="157">
        <f t="shared" si="18"/>
        <v>152</v>
      </c>
      <c r="B152" s="219"/>
      <c r="C152" s="219" t="s">
        <v>219</v>
      </c>
      <c r="D152" s="220" t="s">
        <v>2096</v>
      </c>
      <c r="E152" s="221" t="s">
        <v>557</v>
      </c>
      <c r="F152" s="219">
        <v>6</v>
      </c>
      <c r="G152" s="222">
        <v>2.8</v>
      </c>
      <c r="H152" s="404" t="s">
        <v>1513</v>
      </c>
      <c r="I152" s="223">
        <v>12</v>
      </c>
      <c r="J152" s="373">
        <v>27.4325</v>
      </c>
      <c r="K152" s="427">
        <f t="shared" si="26"/>
        <v>329.19</v>
      </c>
      <c r="L152" s="309"/>
      <c r="M152" s="306"/>
      <c r="N152" s="430">
        <f t="shared" si="27"/>
        <v>0</v>
      </c>
      <c r="O152" s="499">
        <v>267</v>
      </c>
      <c r="P152" s="500">
        <v>3.7083333333333335</v>
      </c>
      <c r="Q152" s="279"/>
      <c r="R152" s="280">
        <v>0.1</v>
      </c>
      <c r="S152" s="433">
        <f t="shared" si="28"/>
        <v>2.74325</v>
      </c>
      <c r="T152" s="281">
        <f t="shared" si="24"/>
        <v>0</v>
      </c>
      <c r="U152" s="295" t="s">
        <v>1614</v>
      </c>
      <c r="AA152">
        <f t="shared" si="30"/>
        <v>0</v>
      </c>
      <c r="AB152">
        <f t="shared" si="29"/>
        <v>0</v>
      </c>
      <c r="AC152">
        <f t="shared" si="25"/>
        <v>0</v>
      </c>
    </row>
    <row r="153" spans="1:29" ht="12.75">
      <c r="A153" s="157">
        <f t="shared" si="18"/>
        <v>153</v>
      </c>
      <c r="B153" s="219"/>
      <c r="C153" s="219" t="s">
        <v>219</v>
      </c>
      <c r="D153" s="220" t="s">
        <v>2097</v>
      </c>
      <c r="E153" s="221" t="s">
        <v>557</v>
      </c>
      <c r="F153" s="219">
        <v>6</v>
      </c>
      <c r="G153" s="222">
        <v>2.8</v>
      </c>
      <c r="H153" s="404" t="s">
        <v>1514</v>
      </c>
      <c r="I153" s="223">
        <v>12</v>
      </c>
      <c r="J153" s="373">
        <v>31.0675</v>
      </c>
      <c r="K153" s="427">
        <f t="shared" si="26"/>
        <v>372.81</v>
      </c>
      <c r="L153" s="309"/>
      <c r="M153" s="306"/>
      <c r="N153" s="430">
        <f t="shared" si="27"/>
        <v>0</v>
      </c>
      <c r="O153" s="499">
        <v>462</v>
      </c>
      <c r="P153" s="500">
        <v>6.416666666666667</v>
      </c>
      <c r="Q153" s="279"/>
      <c r="R153" s="280">
        <v>0.1</v>
      </c>
      <c r="S153" s="433">
        <f t="shared" si="28"/>
        <v>3.10675</v>
      </c>
      <c r="T153" s="281">
        <f t="shared" si="24"/>
        <v>0</v>
      </c>
      <c r="U153" s="295" t="s">
        <v>1614</v>
      </c>
      <c r="AA153">
        <f t="shared" si="30"/>
        <v>0</v>
      </c>
      <c r="AB153">
        <f t="shared" si="29"/>
        <v>0</v>
      </c>
      <c r="AC153">
        <f t="shared" si="25"/>
        <v>0</v>
      </c>
    </row>
    <row r="154" spans="1:29" ht="12.75">
      <c r="A154" s="157">
        <f t="shared" si="18"/>
        <v>154</v>
      </c>
      <c r="B154" s="219"/>
      <c r="C154" s="219" t="s">
        <v>219</v>
      </c>
      <c r="D154" s="220" t="s">
        <v>2098</v>
      </c>
      <c r="E154" s="221" t="s">
        <v>557</v>
      </c>
      <c r="F154" s="219">
        <v>6</v>
      </c>
      <c r="G154" s="222">
        <v>2.8</v>
      </c>
      <c r="H154" s="404" t="s">
        <v>1515</v>
      </c>
      <c r="I154" s="223">
        <v>12</v>
      </c>
      <c r="J154" s="373">
        <v>30.1875</v>
      </c>
      <c r="K154" s="427">
        <f t="shared" si="26"/>
        <v>362.25</v>
      </c>
      <c r="L154" s="309"/>
      <c r="M154" s="306"/>
      <c r="N154" s="430">
        <f t="shared" si="27"/>
        <v>0</v>
      </c>
      <c r="O154" s="499">
        <v>486</v>
      </c>
      <c r="P154" s="500">
        <v>6.75</v>
      </c>
      <c r="Q154" s="279"/>
      <c r="R154" s="280">
        <v>0.1</v>
      </c>
      <c r="S154" s="433">
        <f t="shared" si="28"/>
        <v>3.0187500000000003</v>
      </c>
      <c r="T154" s="281">
        <f t="shared" si="24"/>
        <v>0</v>
      </c>
      <c r="U154" s="295" t="s">
        <v>1614</v>
      </c>
      <c r="AA154">
        <f t="shared" si="30"/>
        <v>0</v>
      </c>
      <c r="AB154">
        <f t="shared" si="29"/>
        <v>0</v>
      </c>
      <c r="AC154">
        <f t="shared" si="25"/>
        <v>0</v>
      </c>
    </row>
    <row r="155" spans="1:29" ht="12.75">
      <c r="A155" s="157">
        <f t="shared" si="18"/>
        <v>155</v>
      </c>
      <c r="B155" s="219"/>
      <c r="C155" s="219" t="s">
        <v>219</v>
      </c>
      <c r="D155" s="220" t="s">
        <v>2099</v>
      </c>
      <c r="E155" s="221" t="s">
        <v>557</v>
      </c>
      <c r="F155" s="219">
        <v>6</v>
      </c>
      <c r="G155" s="222">
        <v>2.8</v>
      </c>
      <c r="H155" s="556" t="s">
        <v>1516</v>
      </c>
      <c r="I155" s="223">
        <v>12</v>
      </c>
      <c r="J155" s="373">
        <v>30.1875</v>
      </c>
      <c r="K155" s="427">
        <f t="shared" si="26"/>
        <v>362.25</v>
      </c>
      <c r="L155" s="309"/>
      <c r="M155" s="306"/>
      <c r="N155" s="430">
        <f t="shared" si="27"/>
        <v>0</v>
      </c>
      <c r="O155" s="499">
        <v>512</v>
      </c>
      <c r="P155" s="500">
        <v>7.111111111111111</v>
      </c>
      <c r="Q155" s="279"/>
      <c r="R155" s="280">
        <v>0.1</v>
      </c>
      <c r="S155" s="433">
        <f t="shared" si="28"/>
        <v>3.0187500000000003</v>
      </c>
      <c r="T155" s="281">
        <f t="shared" si="24"/>
        <v>0</v>
      </c>
      <c r="U155" s="295" t="s">
        <v>1614</v>
      </c>
      <c r="AA155">
        <f t="shared" si="30"/>
        <v>0</v>
      </c>
      <c r="AB155">
        <f t="shared" si="29"/>
        <v>0</v>
      </c>
      <c r="AC155">
        <f t="shared" si="25"/>
        <v>0</v>
      </c>
    </row>
    <row r="156" spans="1:29" ht="12.75">
      <c r="A156" s="157">
        <f t="shared" si="18"/>
        <v>156</v>
      </c>
      <c r="B156" s="219"/>
      <c r="C156" s="219" t="s">
        <v>219</v>
      </c>
      <c r="D156" s="220" t="s">
        <v>2100</v>
      </c>
      <c r="E156" s="221" t="s">
        <v>557</v>
      </c>
      <c r="F156" s="219">
        <v>6</v>
      </c>
      <c r="G156" s="222">
        <v>2.8</v>
      </c>
      <c r="H156" s="556" t="s">
        <v>1517</v>
      </c>
      <c r="I156" s="223">
        <v>12</v>
      </c>
      <c r="J156" s="373">
        <v>29.965</v>
      </c>
      <c r="K156" s="427">
        <f t="shared" si="26"/>
        <v>359.58</v>
      </c>
      <c r="L156" s="309"/>
      <c r="M156" s="306"/>
      <c r="N156" s="430">
        <f t="shared" si="27"/>
        <v>0</v>
      </c>
      <c r="O156" s="499">
        <v>576</v>
      </c>
      <c r="P156" s="500">
        <v>8</v>
      </c>
      <c r="Q156" s="279"/>
      <c r="R156" s="280">
        <v>0.1</v>
      </c>
      <c r="S156" s="433">
        <f t="shared" si="28"/>
        <v>2.9965</v>
      </c>
      <c r="T156" s="281">
        <f t="shared" si="24"/>
        <v>0</v>
      </c>
      <c r="U156" s="295" t="s">
        <v>1614</v>
      </c>
      <c r="AA156">
        <f t="shared" si="30"/>
        <v>0</v>
      </c>
      <c r="AB156">
        <f t="shared" si="29"/>
        <v>0</v>
      </c>
      <c r="AC156">
        <f t="shared" si="25"/>
        <v>0</v>
      </c>
    </row>
    <row r="157" spans="1:29" ht="12.75">
      <c r="A157" s="157">
        <f t="shared" si="18"/>
        <v>157</v>
      </c>
      <c r="B157" s="219"/>
      <c r="C157" s="219" t="s">
        <v>219</v>
      </c>
      <c r="D157" s="220" t="s">
        <v>1136</v>
      </c>
      <c r="E157" s="221" t="s">
        <v>557</v>
      </c>
      <c r="F157" s="219">
        <v>6</v>
      </c>
      <c r="G157" s="222">
        <v>2.8</v>
      </c>
      <c r="H157" s="556" t="s">
        <v>1518</v>
      </c>
      <c r="I157" s="223">
        <v>12</v>
      </c>
      <c r="J157" s="373">
        <v>34.371249999999996</v>
      </c>
      <c r="K157" s="427">
        <f t="shared" si="26"/>
        <v>412.4549999999999</v>
      </c>
      <c r="L157" s="309"/>
      <c r="M157" s="306"/>
      <c r="N157" s="430">
        <f t="shared" si="27"/>
        <v>0</v>
      </c>
      <c r="O157" s="499">
        <v>40</v>
      </c>
      <c r="P157" s="500">
        <v>0.5555555555555556</v>
      </c>
      <c r="Q157" s="279"/>
      <c r="R157" s="280">
        <v>0.1</v>
      </c>
      <c r="S157" s="433">
        <f t="shared" si="28"/>
        <v>3.437125</v>
      </c>
      <c r="T157" s="281">
        <f t="shared" si="24"/>
        <v>0</v>
      </c>
      <c r="U157" s="295" t="s">
        <v>1614</v>
      </c>
      <c r="AA157">
        <f t="shared" si="30"/>
        <v>0</v>
      </c>
      <c r="AB157">
        <f t="shared" si="29"/>
        <v>0</v>
      </c>
      <c r="AC157">
        <f t="shared" si="25"/>
        <v>0</v>
      </c>
    </row>
    <row r="158" spans="1:29" ht="12.75">
      <c r="A158" s="157">
        <f t="shared" si="18"/>
        <v>158</v>
      </c>
      <c r="B158" s="219"/>
      <c r="C158" s="219" t="s">
        <v>219</v>
      </c>
      <c r="D158" s="220" t="s">
        <v>2101</v>
      </c>
      <c r="E158" s="221" t="s">
        <v>557</v>
      </c>
      <c r="F158" s="219">
        <v>6</v>
      </c>
      <c r="G158" s="222">
        <v>2.8</v>
      </c>
      <c r="H158" s="556" t="s">
        <v>1519</v>
      </c>
      <c r="I158" s="223">
        <v>12</v>
      </c>
      <c r="J158" s="373">
        <v>31.09125</v>
      </c>
      <c r="K158" s="427">
        <f t="shared" si="26"/>
        <v>373.09499999999997</v>
      </c>
      <c r="L158" s="309"/>
      <c r="M158" s="306"/>
      <c r="N158" s="430">
        <f t="shared" si="27"/>
        <v>0</v>
      </c>
      <c r="O158" s="499">
        <v>166</v>
      </c>
      <c r="P158" s="500">
        <v>2.305555555555556</v>
      </c>
      <c r="Q158" s="279"/>
      <c r="R158" s="280">
        <v>0.1</v>
      </c>
      <c r="S158" s="433">
        <f t="shared" si="28"/>
        <v>3.109125</v>
      </c>
      <c r="T158" s="281">
        <f t="shared" si="24"/>
        <v>0</v>
      </c>
      <c r="U158" s="295" t="s">
        <v>1614</v>
      </c>
      <c r="AA158">
        <f t="shared" si="30"/>
        <v>0</v>
      </c>
      <c r="AB158">
        <f t="shared" si="29"/>
        <v>0</v>
      </c>
      <c r="AC158">
        <f t="shared" si="25"/>
        <v>0</v>
      </c>
    </row>
    <row r="159" spans="1:29" ht="12.75">
      <c r="A159" s="157">
        <f t="shared" si="18"/>
        <v>159</v>
      </c>
      <c r="B159" s="219"/>
      <c r="C159" s="219" t="s">
        <v>219</v>
      </c>
      <c r="D159" s="220" t="s">
        <v>2102</v>
      </c>
      <c r="E159" s="221" t="s">
        <v>557</v>
      </c>
      <c r="F159" s="219">
        <v>6</v>
      </c>
      <c r="G159" s="222">
        <v>2.8</v>
      </c>
      <c r="H159" s="557" t="s">
        <v>1520</v>
      </c>
      <c r="I159" s="223">
        <v>12</v>
      </c>
      <c r="J159" s="373">
        <v>24.757500000000004</v>
      </c>
      <c r="K159" s="427">
        <f t="shared" si="26"/>
        <v>297.09000000000003</v>
      </c>
      <c r="L159" s="309"/>
      <c r="M159" s="306"/>
      <c r="N159" s="430">
        <f t="shared" si="27"/>
        <v>0</v>
      </c>
      <c r="O159" s="499">
        <v>428</v>
      </c>
      <c r="P159" s="500">
        <v>5.944444444444444</v>
      </c>
      <c r="Q159" s="279"/>
      <c r="R159" s="280">
        <v>0.1</v>
      </c>
      <c r="S159" s="433">
        <f t="shared" si="28"/>
        <v>2.4757500000000006</v>
      </c>
      <c r="T159" s="281">
        <f t="shared" si="24"/>
        <v>0</v>
      </c>
      <c r="U159" s="293" t="s">
        <v>1615</v>
      </c>
      <c r="AA159">
        <f t="shared" si="30"/>
        <v>0</v>
      </c>
      <c r="AB159">
        <f t="shared" si="29"/>
        <v>0</v>
      </c>
      <c r="AC159">
        <f t="shared" si="25"/>
        <v>0</v>
      </c>
    </row>
    <row r="160" spans="1:29" ht="12.75">
      <c r="A160" s="157">
        <f t="shared" si="18"/>
        <v>160</v>
      </c>
      <c r="B160" s="219"/>
      <c r="C160" s="219" t="s">
        <v>219</v>
      </c>
      <c r="D160" s="220" t="s">
        <v>2103</v>
      </c>
      <c r="E160" s="221" t="s">
        <v>557</v>
      </c>
      <c r="F160" s="219">
        <v>6</v>
      </c>
      <c r="G160" s="222">
        <v>2.8</v>
      </c>
      <c r="H160" s="557" t="s">
        <v>1521</v>
      </c>
      <c r="I160" s="223">
        <v>12</v>
      </c>
      <c r="J160" s="373">
        <v>24.757500000000004</v>
      </c>
      <c r="K160" s="427">
        <f t="shared" si="26"/>
        <v>297.09000000000003</v>
      </c>
      <c r="L160" s="309"/>
      <c r="M160" s="306"/>
      <c r="N160" s="430">
        <f t="shared" si="27"/>
        <v>0</v>
      </c>
      <c r="O160" s="499">
        <v>498</v>
      </c>
      <c r="P160" s="500">
        <v>6.916666666666667</v>
      </c>
      <c r="Q160" s="279"/>
      <c r="R160" s="280">
        <v>0.1</v>
      </c>
      <c r="S160" s="433">
        <f t="shared" si="28"/>
        <v>2.4757500000000006</v>
      </c>
      <c r="T160" s="281">
        <f t="shared" si="24"/>
        <v>0</v>
      </c>
      <c r="U160" s="293" t="s">
        <v>1615</v>
      </c>
      <c r="AA160">
        <f t="shared" si="30"/>
        <v>0</v>
      </c>
      <c r="AB160">
        <f t="shared" si="29"/>
        <v>0</v>
      </c>
      <c r="AC160">
        <f t="shared" si="25"/>
        <v>0</v>
      </c>
    </row>
    <row r="161" spans="1:29" ht="12.75">
      <c r="A161" s="157">
        <f t="shared" si="18"/>
        <v>161</v>
      </c>
      <c r="B161" s="219"/>
      <c r="C161" s="219" t="s">
        <v>219</v>
      </c>
      <c r="D161" s="220" t="s">
        <v>2104</v>
      </c>
      <c r="E161" s="221" t="s">
        <v>557</v>
      </c>
      <c r="F161" s="219">
        <v>6</v>
      </c>
      <c r="G161" s="222">
        <v>2.8</v>
      </c>
      <c r="H161" s="557" t="s">
        <v>1522</v>
      </c>
      <c r="I161" s="223">
        <v>12</v>
      </c>
      <c r="J161" s="373">
        <v>24.757500000000004</v>
      </c>
      <c r="K161" s="427">
        <f t="shared" si="26"/>
        <v>297.09000000000003</v>
      </c>
      <c r="L161" s="309"/>
      <c r="M161" s="306"/>
      <c r="N161" s="430">
        <f t="shared" si="27"/>
        <v>0</v>
      </c>
      <c r="O161" s="499">
        <v>475</v>
      </c>
      <c r="P161" s="500">
        <v>6.597222222222222</v>
      </c>
      <c r="Q161" s="279"/>
      <c r="R161" s="280">
        <v>0.1</v>
      </c>
      <c r="S161" s="433">
        <f t="shared" si="28"/>
        <v>2.4757500000000006</v>
      </c>
      <c r="T161" s="281">
        <f t="shared" si="24"/>
        <v>0</v>
      </c>
      <c r="U161" s="293" t="s">
        <v>1615</v>
      </c>
      <c r="AA161">
        <f t="shared" si="30"/>
        <v>0</v>
      </c>
      <c r="AB161">
        <f t="shared" si="29"/>
        <v>0</v>
      </c>
      <c r="AC161">
        <f t="shared" si="25"/>
        <v>0</v>
      </c>
    </row>
    <row r="162" spans="1:29" ht="12.75">
      <c r="A162" s="157">
        <f t="shared" si="18"/>
        <v>162</v>
      </c>
      <c r="B162" s="219"/>
      <c r="C162" s="219" t="s">
        <v>219</v>
      </c>
      <c r="D162" s="220" t="s">
        <v>2105</v>
      </c>
      <c r="E162" s="221" t="s">
        <v>557</v>
      </c>
      <c r="F162" s="219">
        <v>6</v>
      </c>
      <c r="G162" s="222">
        <v>2.8</v>
      </c>
      <c r="H162" s="557" t="s">
        <v>1523</v>
      </c>
      <c r="I162" s="223">
        <v>12</v>
      </c>
      <c r="J162" s="373">
        <v>24.757500000000004</v>
      </c>
      <c r="K162" s="427">
        <f t="shared" si="26"/>
        <v>297.09000000000003</v>
      </c>
      <c r="L162" s="309"/>
      <c r="M162" s="306"/>
      <c r="N162" s="430">
        <f t="shared" si="27"/>
        <v>0</v>
      </c>
      <c r="O162" s="499">
        <v>45</v>
      </c>
      <c r="P162" s="500">
        <v>0.625</v>
      </c>
      <c r="Q162" s="279"/>
      <c r="R162" s="280">
        <v>0.1</v>
      </c>
      <c r="S162" s="433">
        <f t="shared" si="28"/>
        <v>2.4757500000000006</v>
      </c>
      <c r="T162" s="281">
        <f t="shared" si="24"/>
        <v>0</v>
      </c>
      <c r="U162" s="293" t="s">
        <v>1615</v>
      </c>
      <c r="AA162">
        <f t="shared" si="30"/>
        <v>0</v>
      </c>
      <c r="AB162">
        <f t="shared" si="29"/>
        <v>0</v>
      </c>
      <c r="AC162">
        <f t="shared" si="25"/>
        <v>0</v>
      </c>
    </row>
    <row r="163" spans="1:29" ht="12.75">
      <c r="A163" s="157">
        <f aca="true" t="shared" si="31" ref="A163:A226">A162+1</f>
        <v>163</v>
      </c>
      <c r="B163" s="219"/>
      <c r="C163" s="219" t="s">
        <v>219</v>
      </c>
      <c r="D163" s="220" t="s">
        <v>2106</v>
      </c>
      <c r="E163" s="221" t="s">
        <v>557</v>
      </c>
      <c r="F163" s="219">
        <v>6</v>
      </c>
      <c r="G163" s="222">
        <v>2.8</v>
      </c>
      <c r="H163" s="558" t="s">
        <v>2955</v>
      </c>
      <c r="I163" s="223">
        <v>6</v>
      </c>
      <c r="J163" s="373">
        <v>37.050000000000004</v>
      </c>
      <c r="K163" s="427">
        <f t="shared" si="26"/>
        <v>222.3</v>
      </c>
      <c r="L163" s="309"/>
      <c r="M163" s="306"/>
      <c r="N163" s="430">
        <f t="shared" si="27"/>
        <v>0</v>
      </c>
      <c r="O163" s="499">
        <v>90</v>
      </c>
      <c r="P163" s="500">
        <v>2.5</v>
      </c>
      <c r="Q163" s="279"/>
      <c r="R163" s="280">
        <v>0.1</v>
      </c>
      <c r="S163" s="433">
        <f t="shared" si="28"/>
        <v>3.7050000000000005</v>
      </c>
      <c r="T163" s="281">
        <f t="shared" si="24"/>
        <v>0</v>
      </c>
      <c r="U163" s="293" t="s">
        <v>1615</v>
      </c>
      <c r="AA163">
        <f t="shared" si="30"/>
        <v>0</v>
      </c>
      <c r="AB163">
        <f t="shared" si="29"/>
        <v>0</v>
      </c>
      <c r="AC163">
        <f t="shared" si="25"/>
        <v>0</v>
      </c>
    </row>
    <row r="164" spans="1:29" ht="12.75">
      <c r="A164" s="157">
        <f t="shared" si="31"/>
        <v>164</v>
      </c>
      <c r="B164" s="219"/>
      <c r="C164" s="219" t="s">
        <v>219</v>
      </c>
      <c r="D164" s="220" t="s">
        <v>2107</v>
      </c>
      <c r="E164" s="221" t="s">
        <v>557</v>
      </c>
      <c r="F164" s="219">
        <v>6</v>
      </c>
      <c r="G164" s="222">
        <v>2.8</v>
      </c>
      <c r="H164" s="556" t="s">
        <v>2956</v>
      </c>
      <c r="I164" s="223">
        <v>12</v>
      </c>
      <c r="J164" s="373">
        <v>22.142500000000002</v>
      </c>
      <c r="K164" s="427">
        <f t="shared" si="26"/>
        <v>265.71000000000004</v>
      </c>
      <c r="L164" s="309"/>
      <c r="M164" s="306"/>
      <c r="N164" s="430">
        <f t="shared" si="27"/>
        <v>0</v>
      </c>
      <c r="O164" s="499">
        <v>72</v>
      </c>
      <c r="P164" s="500">
        <v>1</v>
      </c>
      <c r="Q164" s="279"/>
      <c r="R164" s="280">
        <v>0.1</v>
      </c>
      <c r="S164" s="433">
        <f t="shared" si="28"/>
        <v>2.2142500000000003</v>
      </c>
      <c r="T164" s="281">
        <f t="shared" si="24"/>
        <v>0</v>
      </c>
      <c r="U164" s="293" t="s">
        <v>1615</v>
      </c>
      <c r="AA164">
        <f t="shared" si="30"/>
        <v>0</v>
      </c>
      <c r="AB164">
        <f t="shared" si="29"/>
        <v>0</v>
      </c>
      <c r="AC164">
        <f t="shared" si="25"/>
        <v>0</v>
      </c>
    </row>
    <row r="165" spans="1:29" ht="12.75">
      <c r="A165" s="157">
        <f t="shared" si="31"/>
        <v>165</v>
      </c>
      <c r="B165" s="219"/>
      <c r="C165" s="219" t="s">
        <v>219</v>
      </c>
      <c r="D165" s="220" t="s">
        <v>2108</v>
      </c>
      <c r="E165" s="221" t="s">
        <v>557</v>
      </c>
      <c r="F165" s="219">
        <v>6</v>
      </c>
      <c r="G165" s="222">
        <v>2.8</v>
      </c>
      <c r="H165" s="556" t="s">
        <v>2957</v>
      </c>
      <c r="I165" s="223">
        <v>12</v>
      </c>
      <c r="J165" s="373">
        <v>22.142500000000002</v>
      </c>
      <c r="K165" s="427">
        <f t="shared" si="26"/>
        <v>265.71000000000004</v>
      </c>
      <c r="L165" s="309"/>
      <c r="M165" s="306"/>
      <c r="N165" s="430">
        <f t="shared" si="27"/>
        <v>0</v>
      </c>
      <c r="O165" s="499">
        <v>72</v>
      </c>
      <c r="P165" s="500">
        <v>1</v>
      </c>
      <c r="Q165" s="279"/>
      <c r="R165" s="280">
        <v>0.1</v>
      </c>
      <c r="S165" s="433">
        <f t="shared" si="28"/>
        <v>2.2142500000000003</v>
      </c>
      <c r="T165" s="281">
        <f t="shared" si="24"/>
        <v>0</v>
      </c>
      <c r="U165" s="293" t="s">
        <v>1615</v>
      </c>
      <c r="AA165">
        <f t="shared" si="30"/>
        <v>0</v>
      </c>
      <c r="AB165">
        <f t="shared" si="29"/>
        <v>0</v>
      </c>
      <c r="AC165">
        <f t="shared" si="25"/>
        <v>0</v>
      </c>
    </row>
    <row r="166" spans="1:29" ht="12.75">
      <c r="A166" s="157">
        <f t="shared" si="31"/>
        <v>166</v>
      </c>
      <c r="B166" s="219"/>
      <c r="C166" s="219" t="s">
        <v>219</v>
      </c>
      <c r="D166" s="220" t="s">
        <v>2109</v>
      </c>
      <c r="E166" s="221" t="s">
        <v>557</v>
      </c>
      <c r="F166" s="219">
        <v>6</v>
      </c>
      <c r="G166" s="222">
        <v>2.8</v>
      </c>
      <c r="H166" s="556" t="s">
        <v>2958</v>
      </c>
      <c r="I166" s="223">
        <v>12</v>
      </c>
      <c r="J166" s="373">
        <v>22.142500000000002</v>
      </c>
      <c r="K166" s="427">
        <f t="shared" si="26"/>
        <v>265.71000000000004</v>
      </c>
      <c r="L166" s="309"/>
      <c r="M166" s="306"/>
      <c r="N166" s="430">
        <f t="shared" si="27"/>
        <v>0</v>
      </c>
      <c r="O166" s="499">
        <v>132</v>
      </c>
      <c r="P166" s="500">
        <v>1.8333333333333333</v>
      </c>
      <c r="Q166" s="279"/>
      <c r="R166" s="280">
        <v>0.1</v>
      </c>
      <c r="S166" s="433">
        <f t="shared" si="28"/>
        <v>2.2142500000000003</v>
      </c>
      <c r="T166" s="281">
        <f t="shared" si="24"/>
        <v>0</v>
      </c>
      <c r="U166" s="293" t="s">
        <v>1615</v>
      </c>
      <c r="AA166">
        <f t="shared" si="30"/>
        <v>0</v>
      </c>
      <c r="AB166">
        <f t="shared" si="29"/>
        <v>0</v>
      </c>
      <c r="AC166">
        <f t="shared" si="25"/>
        <v>0</v>
      </c>
    </row>
    <row r="167" spans="1:29" ht="12.75">
      <c r="A167" s="157">
        <f t="shared" si="31"/>
        <v>167</v>
      </c>
      <c r="B167" s="219"/>
      <c r="C167" s="219" t="s">
        <v>219</v>
      </c>
      <c r="D167" s="220" t="s">
        <v>303</v>
      </c>
      <c r="E167" s="221" t="s">
        <v>557</v>
      </c>
      <c r="F167" s="219">
        <v>6</v>
      </c>
      <c r="G167" s="222">
        <v>2</v>
      </c>
      <c r="H167" s="559" t="s">
        <v>299</v>
      </c>
      <c r="I167" s="223">
        <v>12</v>
      </c>
      <c r="J167" s="373">
        <v>28.97</v>
      </c>
      <c r="K167" s="427">
        <f t="shared" si="26"/>
        <v>347.64</v>
      </c>
      <c r="L167" s="309"/>
      <c r="M167" s="306"/>
      <c r="N167" s="430">
        <f t="shared" si="27"/>
        <v>0</v>
      </c>
      <c r="O167" s="499">
        <v>58</v>
      </c>
      <c r="P167" s="500">
        <v>0.8055555555555555</v>
      </c>
      <c r="Q167" s="302"/>
      <c r="R167" s="280">
        <v>0.1</v>
      </c>
      <c r="S167" s="433">
        <f t="shared" si="28"/>
        <v>2.8970000000000002</v>
      </c>
      <c r="T167" s="281">
        <f t="shared" si="24"/>
        <v>0</v>
      </c>
      <c r="U167" s="293" t="s">
        <v>1615</v>
      </c>
      <c r="AA167">
        <f t="shared" si="30"/>
        <v>0</v>
      </c>
      <c r="AB167">
        <f t="shared" si="29"/>
        <v>0</v>
      </c>
      <c r="AC167">
        <f t="shared" si="25"/>
        <v>0</v>
      </c>
    </row>
    <row r="168" spans="1:29" ht="12.75">
      <c r="A168" s="157">
        <f t="shared" si="31"/>
        <v>168</v>
      </c>
      <c r="B168" s="219"/>
      <c r="C168" s="219" t="s">
        <v>219</v>
      </c>
      <c r="D168" s="220" t="s">
        <v>304</v>
      </c>
      <c r="E168" s="221" t="s">
        <v>557</v>
      </c>
      <c r="F168" s="219">
        <v>6</v>
      </c>
      <c r="G168" s="222">
        <v>2</v>
      </c>
      <c r="H168" s="407" t="s">
        <v>300</v>
      </c>
      <c r="I168" s="223">
        <v>12</v>
      </c>
      <c r="J168" s="373">
        <v>28.97</v>
      </c>
      <c r="K168" s="427">
        <f t="shared" si="26"/>
        <v>347.64</v>
      </c>
      <c r="L168" s="309"/>
      <c r="M168" s="306"/>
      <c r="N168" s="430">
        <f t="shared" si="27"/>
        <v>0</v>
      </c>
      <c r="O168" s="499">
        <v>0</v>
      </c>
      <c r="P168" s="500">
        <v>0</v>
      </c>
      <c r="Q168" s="302"/>
      <c r="R168" s="280">
        <v>0.1</v>
      </c>
      <c r="S168" s="433">
        <f t="shared" si="28"/>
        <v>2.8970000000000002</v>
      </c>
      <c r="T168" s="281">
        <f t="shared" si="24"/>
        <v>0</v>
      </c>
      <c r="U168" s="293" t="s">
        <v>1615</v>
      </c>
      <c r="AA168">
        <f t="shared" si="30"/>
        <v>0</v>
      </c>
      <c r="AB168">
        <f t="shared" si="29"/>
        <v>0</v>
      </c>
      <c r="AC168">
        <f t="shared" si="25"/>
        <v>0</v>
      </c>
    </row>
    <row r="169" spans="1:29" ht="12.75">
      <c r="A169" s="157">
        <f t="shared" si="31"/>
        <v>169</v>
      </c>
      <c r="B169" s="219"/>
      <c r="C169" s="219" t="s">
        <v>219</v>
      </c>
      <c r="D169" s="220" t="s">
        <v>748</v>
      </c>
      <c r="E169" s="221" t="s">
        <v>557</v>
      </c>
      <c r="F169" s="219">
        <v>6</v>
      </c>
      <c r="G169" s="222">
        <v>2</v>
      </c>
      <c r="H169" s="407" t="s">
        <v>2959</v>
      </c>
      <c r="I169" s="223">
        <v>6</v>
      </c>
      <c r="J169" s="373">
        <v>46.722500000000004</v>
      </c>
      <c r="K169" s="427">
        <f>J169*I169+2</f>
        <v>282.33500000000004</v>
      </c>
      <c r="L169" s="309"/>
      <c r="M169" s="306"/>
      <c r="N169" s="430">
        <f t="shared" si="27"/>
        <v>0</v>
      </c>
      <c r="O169" s="499">
        <v>12</v>
      </c>
      <c r="P169" s="500">
        <v>0.3333333333333333</v>
      </c>
      <c r="Q169" s="279"/>
      <c r="R169" s="280">
        <v>0.1</v>
      </c>
      <c r="S169" s="433">
        <f t="shared" si="28"/>
        <v>4.672250000000001</v>
      </c>
      <c r="T169" s="281">
        <f t="shared" si="24"/>
        <v>0</v>
      </c>
      <c r="U169" s="294" t="s">
        <v>1613</v>
      </c>
      <c r="AA169">
        <f t="shared" si="30"/>
        <v>0</v>
      </c>
      <c r="AB169">
        <f t="shared" si="29"/>
        <v>0</v>
      </c>
      <c r="AC169">
        <f t="shared" si="25"/>
        <v>0</v>
      </c>
    </row>
    <row r="170" spans="1:29" ht="12.75">
      <c r="A170" s="157">
        <f t="shared" si="31"/>
        <v>170</v>
      </c>
      <c r="B170" s="219"/>
      <c r="C170" s="219" t="s">
        <v>219</v>
      </c>
      <c r="D170" s="220" t="s">
        <v>2110</v>
      </c>
      <c r="E170" s="221" t="s">
        <v>557</v>
      </c>
      <c r="F170" s="219">
        <v>6</v>
      </c>
      <c r="G170" s="222">
        <v>2</v>
      </c>
      <c r="H170" s="407" t="s">
        <v>1531</v>
      </c>
      <c r="I170" s="223">
        <v>12</v>
      </c>
      <c r="J170" s="373">
        <v>25.897499999999997</v>
      </c>
      <c r="K170" s="427">
        <f t="shared" si="26"/>
        <v>310.77</v>
      </c>
      <c r="L170" s="309"/>
      <c r="M170" s="306"/>
      <c r="N170" s="430">
        <f t="shared" si="27"/>
        <v>0</v>
      </c>
      <c r="O170" s="499">
        <v>138</v>
      </c>
      <c r="P170" s="500">
        <v>1.9166666666666667</v>
      </c>
      <c r="Q170" s="279"/>
      <c r="R170" s="280">
        <v>0.1</v>
      </c>
      <c r="S170" s="433">
        <f t="shared" si="28"/>
        <v>2.58975</v>
      </c>
      <c r="T170" s="281">
        <f t="shared" si="24"/>
        <v>0</v>
      </c>
      <c r="U170" s="294" t="s">
        <v>1613</v>
      </c>
      <c r="AA170">
        <f t="shared" si="30"/>
        <v>0</v>
      </c>
      <c r="AB170">
        <f t="shared" si="29"/>
        <v>0</v>
      </c>
      <c r="AC170">
        <f t="shared" si="25"/>
        <v>0</v>
      </c>
    </row>
    <row r="171" spans="1:29" ht="12.75">
      <c r="A171" s="157">
        <f t="shared" si="31"/>
        <v>171</v>
      </c>
      <c r="B171" s="219"/>
      <c r="C171" s="219" t="s">
        <v>219</v>
      </c>
      <c r="D171" s="220" t="s">
        <v>749</v>
      </c>
      <c r="E171" s="221" t="s">
        <v>557</v>
      </c>
      <c r="F171" s="219">
        <v>6</v>
      </c>
      <c r="G171" s="222">
        <v>2</v>
      </c>
      <c r="H171" s="408" t="s">
        <v>2960</v>
      </c>
      <c r="I171" s="223">
        <v>6</v>
      </c>
      <c r="J171" s="373">
        <v>46.722500000000004</v>
      </c>
      <c r="K171" s="427">
        <f>J171*I171+2</f>
        <v>282.33500000000004</v>
      </c>
      <c r="L171" s="309"/>
      <c r="M171" s="306"/>
      <c r="N171" s="430">
        <f t="shared" si="27"/>
        <v>0</v>
      </c>
      <c r="O171" s="499">
        <v>2</v>
      </c>
      <c r="P171" s="500">
        <v>0.05555555555555555</v>
      </c>
      <c r="Q171" s="279"/>
      <c r="R171" s="280">
        <v>0.1</v>
      </c>
      <c r="S171" s="433">
        <f t="shared" si="28"/>
        <v>4.672250000000001</v>
      </c>
      <c r="T171" s="281">
        <f t="shared" si="24"/>
        <v>0</v>
      </c>
      <c r="U171" s="294" t="s">
        <v>1613</v>
      </c>
      <c r="AA171">
        <f t="shared" si="30"/>
        <v>0</v>
      </c>
      <c r="AB171">
        <f t="shared" si="29"/>
        <v>0</v>
      </c>
      <c r="AC171">
        <f t="shared" si="25"/>
        <v>0</v>
      </c>
    </row>
    <row r="172" spans="1:29" ht="12.75">
      <c r="A172" s="157">
        <f t="shared" si="31"/>
        <v>172</v>
      </c>
      <c r="B172" s="219"/>
      <c r="C172" s="219" t="s">
        <v>219</v>
      </c>
      <c r="D172" s="220" t="s">
        <v>750</v>
      </c>
      <c r="E172" s="221" t="s">
        <v>557</v>
      </c>
      <c r="F172" s="219">
        <v>6</v>
      </c>
      <c r="G172" s="222">
        <v>2</v>
      </c>
      <c r="H172" s="408" t="s">
        <v>2961</v>
      </c>
      <c r="I172" s="223">
        <v>6</v>
      </c>
      <c r="J172" s="373">
        <v>46.722500000000004</v>
      </c>
      <c r="K172" s="427">
        <f>J172*I172+2</f>
        <v>282.33500000000004</v>
      </c>
      <c r="L172" s="309"/>
      <c r="M172" s="306"/>
      <c r="N172" s="430">
        <f t="shared" si="27"/>
        <v>0</v>
      </c>
      <c r="O172" s="499">
        <v>54</v>
      </c>
      <c r="P172" s="500">
        <v>1.5</v>
      </c>
      <c r="Q172" s="279"/>
      <c r="R172" s="280">
        <v>0.1</v>
      </c>
      <c r="S172" s="433">
        <f t="shared" si="28"/>
        <v>4.672250000000001</v>
      </c>
      <c r="T172" s="281">
        <f t="shared" si="24"/>
        <v>0</v>
      </c>
      <c r="U172" s="294" t="s">
        <v>1613</v>
      </c>
      <c r="AA172">
        <f t="shared" si="30"/>
        <v>0</v>
      </c>
      <c r="AB172">
        <f t="shared" si="29"/>
        <v>0</v>
      </c>
      <c r="AC172">
        <f t="shared" si="25"/>
        <v>0</v>
      </c>
    </row>
    <row r="173" spans="1:29" ht="12.75">
      <c r="A173" s="157">
        <f t="shared" si="31"/>
        <v>173</v>
      </c>
      <c r="B173" s="219"/>
      <c r="C173" s="219" t="s">
        <v>219</v>
      </c>
      <c r="D173" s="220" t="s">
        <v>305</v>
      </c>
      <c r="E173" s="221" t="s">
        <v>557</v>
      </c>
      <c r="F173" s="219">
        <v>6</v>
      </c>
      <c r="G173" s="222">
        <v>2</v>
      </c>
      <c r="H173" s="407" t="s">
        <v>301</v>
      </c>
      <c r="I173" s="223">
        <v>12</v>
      </c>
      <c r="J173" s="373">
        <v>31.1</v>
      </c>
      <c r="K173" s="427">
        <f t="shared" si="26"/>
        <v>373.20000000000005</v>
      </c>
      <c r="L173" s="309"/>
      <c r="M173" s="306"/>
      <c r="N173" s="430">
        <f t="shared" si="27"/>
        <v>0</v>
      </c>
      <c r="O173" s="499">
        <v>155</v>
      </c>
      <c r="P173" s="500">
        <v>2.1527777777777777</v>
      </c>
      <c r="Q173" s="302"/>
      <c r="R173" s="280">
        <v>0.1</v>
      </c>
      <c r="S173" s="433">
        <f t="shared" si="28"/>
        <v>3.1100000000000003</v>
      </c>
      <c r="T173" s="281">
        <f t="shared" si="24"/>
        <v>0</v>
      </c>
      <c r="U173" s="293" t="s">
        <v>1615</v>
      </c>
      <c r="AA173">
        <f t="shared" si="30"/>
        <v>0</v>
      </c>
      <c r="AB173">
        <f t="shared" si="29"/>
        <v>0</v>
      </c>
      <c r="AC173">
        <f t="shared" si="25"/>
        <v>0</v>
      </c>
    </row>
    <row r="174" spans="1:29" ht="12.75">
      <c r="A174" s="157">
        <f t="shared" si="31"/>
        <v>174</v>
      </c>
      <c r="B174" s="219"/>
      <c r="C174" s="219" t="s">
        <v>219</v>
      </c>
      <c r="D174" s="220" t="s">
        <v>2111</v>
      </c>
      <c r="E174" s="221" t="s">
        <v>557</v>
      </c>
      <c r="F174" s="219">
        <v>6</v>
      </c>
      <c r="G174" s="222">
        <v>2</v>
      </c>
      <c r="H174" s="406" t="s">
        <v>1532</v>
      </c>
      <c r="I174" s="223">
        <v>10</v>
      </c>
      <c r="J174" s="373">
        <v>25.567500000000003</v>
      </c>
      <c r="K174" s="427">
        <f>J174*I174</f>
        <v>255.675</v>
      </c>
      <c r="L174" s="309"/>
      <c r="M174" s="306"/>
      <c r="N174" s="430">
        <f>(J174*L174+T174)+(M174*K174)</f>
        <v>0</v>
      </c>
      <c r="O174" s="499">
        <v>492</v>
      </c>
      <c r="P174" s="500">
        <v>8.2</v>
      </c>
      <c r="Q174" s="302"/>
      <c r="R174" s="280">
        <v>0.1</v>
      </c>
      <c r="S174" s="433">
        <f>R174*J174</f>
        <v>2.5567500000000005</v>
      </c>
      <c r="T174" s="281">
        <f t="shared" si="24"/>
        <v>0</v>
      </c>
      <c r="U174" s="293" t="s">
        <v>1615</v>
      </c>
      <c r="AA174">
        <f t="shared" si="30"/>
        <v>0</v>
      </c>
      <c r="AB174">
        <f t="shared" si="29"/>
        <v>0</v>
      </c>
      <c r="AC174">
        <f t="shared" si="25"/>
        <v>0</v>
      </c>
    </row>
    <row r="175" spans="1:29" ht="12.75">
      <c r="A175" s="157">
        <f t="shared" si="31"/>
        <v>175</v>
      </c>
      <c r="B175" s="219"/>
      <c r="C175" s="219" t="s">
        <v>219</v>
      </c>
      <c r="D175" s="220" t="s">
        <v>306</v>
      </c>
      <c r="E175" s="221" t="s">
        <v>557</v>
      </c>
      <c r="F175" s="219">
        <v>6</v>
      </c>
      <c r="G175" s="222">
        <v>2.4</v>
      </c>
      <c r="H175" s="407" t="s">
        <v>302</v>
      </c>
      <c r="I175" s="223">
        <v>12</v>
      </c>
      <c r="J175" s="373">
        <v>31.1</v>
      </c>
      <c r="K175" s="427">
        <f aca="true" t="shared" si="32" ref="K175:K193">J175*I175</f>
        <v>373.20000000000005</v>
      </c>
      <c r="L175" s="309"/>
      <c r="M175" s="306"/>
      <c r="N175" s="430">
        <f aca="true" t="shared" si="33" ref="N175:N237">(J175*L175+T175)+(M175*K175)</f>
        <v>0</v>
      </c>
      <c r="O175" s="499">
        <v>0</v>
      </c>
      <c r="P175" s="500">
        <v>0</v>
      </c>
      <c r="Q175" s="302"/>
      <c r="R175" s="280">
        <v>0.1</v>
      </c>
      <c r="S175" s="433">
        <f aca="true" t="shared" si="34" ref="S175:S237">R175*J175</f>
        <v>3.1100000000000003</v>
      </c>
      <c r="T175" s="281">
        <f t="shared" si="24"/>
        <v>0</v>
      </c>
      <c r="U175" s="293" t="s">
        <v>1615</v>
      </c>
      <c r="AA175">
        <f t="shared" si="30"/>
        <v>0</v>
      </c>
      <c r="AB175">
        <f t="shared" si="29"/>
        <v>0</v>
      </c>
      <c r="AC175">
        <f t="shared" si="25"/>
        <v>0</v>
      </c>
    </row>
    <row r="176" spans="1:29" ht="12.75">
      <c r="A176" s="157">
        <f t="shared" si="31"/>
        <v>176</v>
      </c>
      <c r="B176" s="219"/>
      <c r="C176" s="219" t="s">
        <v>219</v>
      </c>
      <c r="D176" s="220" t="s">
        <v>307</v>
      </c>
      <c r="E176" s="221" t="s">
        <v>557</v>
      </c>
      <c r="F176" s="219">
        <v>6</v>
      </c>
      <c r="G176" s="222">
        <v>2.4</v>
      </c>
      <c r="H176" s="407" t="s">
        <v>2962</v>
      </c>
      <c r="I176" s="223">
        <v>12</v>
      </c>
      <c r="J176" s="373">
        <v>28.96</v>
      </c>
      <c r="K176" s="427">
        <f t="shared" si="32"/>
        <v>347.52</v>
      </c>
      <c r="L176" s="309"/>
      <c r="M176" s="306"/>
      <c r="N176" s="430">
        <f t="shared" si="33"/>
        <v>0</v>
      </c>
      <c r="O176" s="499">
        <v>0</v>
      </c>
      <c r="P176" s="500">
        <v>0</v>
      </c>
      <c r="Q176" s="302"/>
      <c r="R176" s="280">
        <v>0.1</v>
      </c>
      <c r="S176" s="433">
        <f t="shared" si="34"/>
        <v>2.8960000000000004</v>
      </c>
      <c r="T176" s="281">
        <f t="shared" si="24"/>
        <v>0</v>
      </c>
      <c r="U176" s="293" t="s">
        <v>1615</v>
      </c>
      <c r="AA176">
        <f t="shared" si="30"/>
        <v>0</v>
      </c>
      <c r="AB176">
        <f t="shared" si="29"/>
        <v>0</v>
      </c>
      <c r="AC176">
        <f t="shared" si="25"/>
        <v>0</v>
      </c>
    </row>
    <row r="177" spans="1:29" ht="12.75">
      <c r="A177" s="157">
        <f t="shared" si="31"/>
        <v>177</v>
      </c>
      <c r="B177" s="219"/>
      <c r="C177" s="219" t="s">
        <v>219</v>
      </c>
      <c r="D177" s="220" t="s">
        <v>751</v>
      </c>
      <c r="E177" s="221" t="s">
        <v>557</v>
      </c>
      <c r="F177" s="219">
        <v>6</v>
      </c>
      <c r="G177" s="222">
        <v>2.4</v>
      </c>
      <c r="H177" s="399" t="s">
        <v>2963</v>
      </c>
      <c r="I177" s="223">
        <v>12</v>
      </c>
      <c r="J177" s="373">
        <v>33.050000000000004</v>
      </c>
      <c r="K177" s="427">
        <f>J177*I177+2</f>
        <v>398.6</v>
      </c>
      <c r="L177" s="309"/>
      <c r="M177" s="306"/>
      <c r="N177" s="430">
        <f t="shared" si="33"/>
        <v>0</v>
      </c>
      <c r="O177" s="499">
        <v>104</v>
      </c>
      <c r="P177" s="500">
        <v>1.4444444444444444</v>
      </c>
      <c r="Q177" s="302"/>
      <c r="R177" s="280">
        <v>0.1</v>
      </c>
      <c r="S177" s="433">
        <f t="shared" si="34"/>
        <v>3.3050000000000006</v>
      </c>
      <c r="T177" s="281">
        <f t="shared" si="24"/>
        <v>0</v>
      </c>
      <c r="U177" s="292" t="s">
        <v>1613</v>
      </c>
      <c r="AA177">
        <f t="shared" si="30"/>
        <v>0</v>
      </c>
      <c r="AB177">
        <f t="shared" si="29"/>
        <v>0</v>
      </c>
      <c r="AC177">
        <f t="shared" si="25"/>
        <v>0</v>
      </c>
    </row>
    <row r="178" spans="1:29" ht="12.75">
      <c r="A178" s="157">
        <f t="shared" si="31"/>
        <v>178</v>
      </c>
      <c r="B178" s="219"/>
      <c r="C178" s="219" t="s">
        <v>219</v>
      </c>
      <c r="D178" s="220" t="s">
        <v>752</v>
      </c>
      <c r="E178" s="221" t="s">
        <v>557</v>
      </c>
      <c r="F178" s="219">
        <v>6</v>
      </c>
      <c r="G178" s="222">
        <v>2.4</v>
      </c>
      <c r="H178" s="406" t="s">
        <v>758</v>
      </c>
      <c r="I178" s="223">
        <v>12</v>
      </c>
      <c r="J178" s="373">
        <v>33.050000000000004</v>
      </c>
      <c r="K178" s="427">
        <f aca="true" t="shared" si="35" ref="K178:K183">J178*I178+2</f>
        <v>398.6</v>
      </c>
      <c r="L178" s="309"/>
      <c r="M178" s="306"/>
      <c r="N178" s="430">
        <f t="shared" si="33"/>
        <v>0</v>
      </c>
      <c r="O178" s="499">
        <v>5</v>
      </c>
      <c r="P178" s="500">
        <v>0.06944444444444445</v>
      </c>
      <c r="Q178" s="302"/>
      <c r="R178" s="280">
        <v>0.1</v>
      </c>
      <c r="S178" s="433">
        <f t="shared" si="34"/>
        <v>3.3050000000000006</v>
      </c>
      <c r="T178" s="281">
        <f t="shared" si="24"/>
        <v>0</v>
      </c>
      <c r="U178" s="292" t="s">
        <v>1613</v>
      </c>
      <c r="AA178">
        <f t="shared" si="30"/>
        <v>0</v>
      </c>
      <c r="AB178">
        <f t="shared" si="29"/>
        <v>0</v>
      </c>
      <c r="AC178">
        <f t="shared" si="25"/>
        <v>0</v>
      </c>
    </row>
    <row r="179" spans="1:29" ht="12.75">
      <c r="A179" s="157">
        <f t="shared" si="31"/>
        <v>179</v>
      </c>
      <c r="B179" s="219"/>
      <c r="C179" s="219" t="s">
        <v>219</v>
      </c>
      <c r="D179" s="220" t="s">
        <v>753</v>
      </c>
      <c r="E179" s="221" t="s">
        <v>557</v>
      </c>
      <c r="F179" s="219">
        <v>6</v>
      </c>
      <c r="G179" s="222">
        <v>2.4</v>
      </c>
      <c r="H179" s="406" t="s">
        <v>2964</v>
      </c>
      <c r="I179" s="223">
        <v>12</v>
      </c>
      <c r="J179" s="373">
        <v>33.050000000000004</v>
      </c>
      <c r="K179" s="427">
        <f t="shared" si="35"/>
        <v>398.6</v>
      </c>
      <c r="L179" s="309"/>
      <c r="M179" s="306"/>
      <c r="N179" s="430">
        <f t="shared" si="33"/>
        <v>0</v>
      </c>
      <c r="O179" s="499">
        <v>486</v>
      </c>
      <c r="P179" s="500">
        <v>6.75</v>
      </c>
      <c r="Q179" s="302"/>
      <c r="R179" s="280">
        <v>0.1</v>
      </c>
      <c r="S179" s="433">
        <f t="shared" si="34"/>
        <v>3.3050000000000006</v>
      </c>
      <c r="T179" s="281">
        <f t="shared" si="24"/>
        <v>0</v>
      </c>
      <c r="U179" s="292" t="s">
        <v>1613</v>
      </c>
      <c r="AA179">
        <f t="shared" si="30"/>
        <v>0</v>
      </c>
      <c r="AB179">
        <f t="shared" si="29"/>
        <v>0</v>
      </c>
      <c r="AC179">
        <f t="shared" si="25"/>
        <v>0</v>
      </c>
    </row>
    <row r="180" spans="1:29" ht="12.75">
      <c r="A180" s="157">
        <f t="shared" si="31"/>
        <v>180</v>
      </c>
      <c r="B180" s="219"/>
      <c r="C180" s="219" t="s">
        <v>219</v>
      </c>
      <c r="D180" s="220" t="s">
        <v>754</v>
      </c>
      <c r="E180" s="221" t="s">
        <v>557</v>
      </c>
      <c r="F180" s="219">
        <v>6</v>
      </c>
      <c r="G180" s="222">
        <v>2.4</v>
      </c>
      <c r="H180" s="406" t="s">
        <v>411</v>
      </c>
      <c r="I180" s="223">
        <v>12</v>
      </c>
      <c r="J180" s="373">
        <v>33.050000000000004</v>
      </c>
      <c r="K180" s="427">
        <f t="shared" si="35"/>
        <v>398.6</v>
      </c>
      <c r="L180" s="309"/>
      <c r="M180" s="306"/>
      <c r="N180" s="430">
        <f t="shared" si="33"/>
        <v>0</v>
      </c>
      <c r="O180" s="499">
        <v>494</v>
      </c>
      <c r="P180" s="500">
        <v>6.861111111111111</v>
      </c>
      <c r="Q180" s="302"/>
      <c r="R180" s="280">
        <v>0.1</v>
      </c>
      <c r="S180" s="433">
        <f t="shared" si="34"/>
        <v>3.3050000000000006</v>
      </c>
      <c r="T180" s="281">
        <f t="shared" si="24"/>
        <v>0</v>
      </c>
      <c r="U180" s="292" t="s">
        <v>1613</v>
      </c>
      <c r="AA180">
        <f t="shared" si="30"/>
        <v>0</v>
      </c>
      <c r="AB180">
        <f t="shared" si="29"/>
        <v>0</v>
      </c>
      <c r="AC180">
        <f t="shared" si="25"/>
        <v>0</v>
      </c>
    </row>
    <row r="181" spans="1:29" ht="12.75">
      <c r="A181" s="157">
        <f t="shared" si="31"/>
        <v>181</v>
      </c>
      <c r="B181" s="219"/>
      <c r="C181" s="219" t="s">
        <v>219</v>
      </c>
      <c r="D181" s="220" t="s">
        <v>755</v>
      </c>
      <c r="E181" s="221" t="s">
        <v>557</v>
      </c>
      <c r="F181" s="219">
        <v>6</v>
      </c>
      <c r="G181" s="222">
        <v>2.4</v>
      </c>
      <c r="H181" s="406" t="s">
        <v>1710</v>
      </c>
      <c r="I181" s="223">
        <v>12</v>
      </c>
      <c r="J181" s="373">
        <v>33.050000000000004</v>
      </c>
      <c r="K181" s="427">
        <f t="shared" si="35"/>
        <v>398.6</v>
      </c>
      <c r="L181" s="309"/>
      <c r="M181" s="306"/>
      <c r="N181" s="430">
        <f t="shared" si="33"/>
        <v>0</v>
      </c>
      <c r="O181" s="499">
        <v>228</v>
      </c>
      <c r="P181" s="500">
        <v>3.1666666666666665</v>
      </c>
      <c r="Q181" s="302"/>
      <c r="R181" s="280">
        <v>0.1</v>
      </c>
      <c r="S181" s="433">
        <f t="shared" si="34"/>
        <v>3.3050000000000006</v>
      </c>
      <c r="T181" s="281">
        <f t="shared" si="24"/>
        <v>0</v>
      </c>
      <c r="U181" s="292" t="s">
        <v>1613</v>
      </c>
      <c r="AA181">
        <f t="shared" si="30"/>
        <v>0</v>
      </c>
      <c r="AB181">
        <f t="shared" si="29"/>
        <v>0</v>
      </c>
      <c r="AC181">
        <f t="shared" si="25"/>
        <v>0</v>
      </c>
    </row>
    <row r="182" spans="1:29" ht="12.75">
      <c r="A182" s="157">
        <f t="shared" si="31"/>
        <v>182</v>
      </c>
      <c r="B182" s="219"/>
      <c r="C182" s="219" t="s">
        <v>219</v>
      </c>
      <c r="D182" s="220" t="s">
        <v>756</v>
      </c>
      <c r="E182" s="221" t="s">
        <v>557</v>
      </c>
      <c r="F182" s="219">
        <v>6</v>
      </c>
      <c r="G182" s="222">
        <v>2.4</v>
      </c>
      <c r="H182" s="406" t="s">
        <v>759</v>
      </c>
      <c r="I182" s="223">
        <v>12</v>
      </c>
      <c r="J182" s="373">
        <v>33.050000000000004</v>
      </c>
      <c r="K182" s="427">
        <f t="shared" si="35"/>
        <v>398.6</v>
      </c>
      <c r="L182" s="309"/>
      <c r="M182" s="306"/>
      <c r="N182" s="430">
        <f t="shared" si="33"/>
        <v>0</v>
      </c>
      <c r="O182" s="499">
        <v>41</v>
      </c>
      <c r="P182" s="500">
        <v>0.5694444444444444</v>
      </c>
      <c r="Q182" s="302"/>
      <c r="R182" s="280">
        <v>0.1</v>
      </c>
      <c r="S182" s="433">
        <f t="shared" si="34"/>
        <v>3.3050000000000006</v>
      </c>
      <c r="T182" s="281">
        <f t="shared" si="24"/>
        <v>0</v>
      </c>
      <c r="U182" s="292" t="s">
        <v>1613</v>
      </c>
      <c r="AA182">
        <f t="shared" si="30"/>
        <v>0</v>
      </c>
      <c r="AB182">
        <f t="shared" si="29"/>
        <v>0</v>
      </c>
      <c r="AC182">
        <f t="shared" si="25"/>
        <v>0</v>
      </c>
    </row>
    <row r="183" spans="1:29" ht="12.75">
      <c r="A183" s="157">
        <f t="shared" si="31"/>
        <v>183</v>
      </c>
      <c r="B183" s="219"/>
      <c r="C183" s="219" t="s">
        <v>219</v>
      </c>
      <c r="D183" s="220" t="s">
        <v>757</v>
      </c>
      <c r="E183" s="221" t="s">
        <v>557</v>
      </c>
      <c r="F183" s="219">
        <v>6</v>
      </c>
      <c r="G183" s="222">
        <v>2.4</v>
      </c>
      <c r="H183" s="406" t="s">
        <v>760</v>
      </c>
      <c r="I183" s="223">
        <v>12</v>
      </c>
      <c r="J183" s="373">
        <v>33.050000000000004</v>
      </c>
      <c r="K183" s="427">
        <f t="shared" si="35"/>
        <v>398.6</v>
      </c>
      <c r="L183" s="309"/>
      <c r="M183" s="306"/>
      <c r="N183" s="430">
        <f t="shared" si="33"/>
        <v>0</v>
      </c>
      <c r="O183" s="499">
        <v>84</v>
      </c>
      <c r="P183" s="500">
        <v>1.1666666666666667</v>
      </c>
      <c r="Q183" s="302"/>
      <c r="R183" s="280">
        <v>0.1</v>
      </c>
      <c r="S183" s="433">
        <f t="shared" si="34"/>
        <v>3.3050000000000006</v>
      </c>
      <c r="T183" s="281">
        <f t="shared" si="24"/>
        <v>0</v>
      </c>
      <c r="U183" s="292" t="s">
        <v>1613</v>
      </c>
      <c r="AA183">
        <f t="shared" si="30"/>
        <v>0</v>
      </c>
      <c r="AB183">
        <f t="shared" si="29"/>
        <v>0</v>
      </c>
      <c r="AC183">
        <f t="shared" si="25"/>
        <v>0</v>
      </c>
    </row>
    <row r="184" spans="1:29" ht="12.75">
      <c r="A184" s="157">
        <f t="shared" si="31"/>
        <v>184</v>
      </c>
      <c r="B184" s="219"/>
      <c r="C184" s="219" t="s">
        <v>219</v>
      </c>
      <c r="D184" s="220" t="s">
        <v>2112</v>
      </c>
      <c r="E184" s="221" t="s">
        <v>557</v>
      </c>
      <c r="F184" s="219">
        <v>6</v>
      </c>
      <c r="G184" s="222">
        <v>2.4</v>
      </c>
      <c r="H184" s="406" t="s">
        <v>1891</v>
      </c>
      <c r="I184" s="223">
        <v>12</v>
      </c>
      <c r="J184" s="373">
        <v>31.1</v>
      </c>
      <c r="K184" s="427">
        <f t="shared" si="32"/>
        <v>373.20000000000005</v>
      </c>
      <c r="L184" s="309"/>
      <c r="M184" s="306"/>
      <c r="N184" s="430">
        <f t="shared" si="33"/>
        <v>0</v>
      </c>
      <c r="O184" s="499">
        <v>101</v>
      </c>
      <c r="P184" s="500">
        <v>1.4027777777777777</v>
      </c>
      <c r="Q184" s="302"/>
      <c r="R184" s="280">
        <v>0.1</v>
      </c>
      <c r="S184" s="433">
        <f t="shared" si="34"/>
        <v>3.1100000000000003</v>
      </c>
      <c r="T184" s="281">
        <f t="shared" si="24"/>
        <v>0</v>
      </c>
      <c r="U184" s="293" t="s">
        <v>1615</v>
      </c>
      <c r="AA184">
        <f t="shared" si="30"/>
        <v>0</v>
      </c>
      <c r="AB184">
        <f t="shared" si="29"/>
        <v>0</v>
      </c>
      <c r="AC184">
        <f t="shared" si="25"/>
        <v>0</v>
      </c>
    </row>
    <row r="185" spans="1:29" ht="12.75">
      <c r="A185" s="157">
        <f t="shared" si="31"/>
        <v>185</v>
      </c>
      <c r="B185" s="219"/>
      <c r="C185" s="219" t="s">
        <v>219</v>
      </c>
      <c r="D185" s="220" t="s">
        <v>308</v>
      </c>
      <c r="E185" s="221" t="s">
        <v>557</v>
      </c>
      <c r="F185" s="219">
        <v>6</v>
      </c>
      <c r="G185" s="222">
        <v>2.4</v>
      </c>
      <c r="H185" s="406" t="s">
        <v>1890</v>
      </c>
      <c r="I185" s="223">
        <v>12</v>
      </c>
      <c r="J185" s="373">
        <v>31.1</v>
      </c>
      <c r="K185" s="427">
        <f t="shared" si="32"/>
        <v>373.20000000000005</v>
      </c>
      <c r="L185" s="309"/>
      <c r="M185" s="306"/>
      <c r="N185" s="430">
        <f t="shared" si="33"/>
        <v>0</v>
      </c>
      <c r="O185" s="499">
        <v>269</v>
      </c>
      <c r="P185" s="500">
        <v>3.736111111111111</v>
      </c>
      <c r="Q185" s="302"/>
      <c r="R185" s="280">
        <v>0.1</v>
      </c>
      <c r="S185" s="433">
        <f t="shared" si="34"/>
        <v>3.1100000000000003</v>
      </c>
      <c r="T185" s="281">
        <f t="shared" si="24"/>
        <v>0</v>
      </c>
      <c r="U185" s="293" t="s">
        <v>1615</v>
      </c>
      <c r="AA185">
        <f t="shared" si="30"/>
        <v>0</v>
      </c>
      <c r="AB185">
        <f t="shared" si="29"/>
        <v>0</v>
      </c>
      <c r="AC185">
        <f t="shared" si="25"/>
        <v>0</v>
      </c>
    </row>
    <row r="186" spans="1:29" ht="12.75">
      <c r="A186" s="157">
        <f t="shared" si="31"/>
        <v>186</v>
      </c>
      <c r="B186" s="219"/>
      <c r="C186" s="219" t="s">
        <v>219</v>
      </c>
      <c r="D186" s="220" t="s">
        <v>309</v>
      </c>
      <c r="E186" s="221" t="s">
        <v>557</v>
      </c>
      <c r="F186" s="219">
        <v>6</v>
      </c>
      <c r="G186" s="222">
        <v>2.4</v>
      </c>
      <c r="H186" s="406" t="s">
        <v>643</v>
      </c>
      <c r="I186" s="223">
        <v>12</v>
      </c>
      <c r="J186" s="373">
        <v>31.1</v>
      </c>
      <c r="K186" s="427">
        <f t="shared" si="32"/>
        <v>373.20000000000005</v>
      </c>
      <c r="L186" s="309"/>
      <c r="M186" s="306"/>
      <c r="N186" s="430">
        <f t="shared" si="33"/>
        <v>0</v>
      </c>
      <c r="O186" s="499">
        <v>0</v>
      </c>
      <c r="P186" s="500">
        <v>0</v>
      </c>
      <c r="Q186" s="302"/>
      <c r="R186" s="280">
        <v>0.1</v>
      </c>
      <c r="S186" s="433">
        <f t="shared" si="34"/>
        <v>3.1100000000000003</v>
      </c>
      <c r="T186" s="281">
        <f t="shared" si="24"/>
        <v>0</v>
      </c>
      <c r="U186" s="293" t="s">
        <v>1615</v>
      </c>
      <c r="AA186">
        <f t="shared" si="30"/>
        <v>0</v>
      </c>
      <c r="AB186">
        <f t="shared" si="29"/>
        <v>0</v>
      </c>
      <c r="AC186">
        <f t="shared" si="25"/>
        <v>0</v>
      </c>
    </row>
    <row r="187" spans="1:29" ht="12.75">
      <c r="A187" s="157">
        <f t="shared" si="31"/>
        <v>187</v>
      </c>
      <c r="B187" s="219"/>
      <c r="C187" s="219" t="s">
        <v>219</v>
      </c>
      <c r="D187" s="220" t="s">
        <v>2113</v>
      </c>
      <c r="E187" s="221" t="s">
        <v>557</v>
      </c>
      <c r="F187" s="219">
        <v>6</v>
      </c>
      <c r="G187" s="222">
        <v>2.4</v>
      </c>
      <c r="H187" s="406" t="s">
        <v>644</v>
      </c>
      <c r="I187" s="223">
        <v>12</v>
      </c>
      <c r="J187" s="373">
        <v>31.1</v>
      </c>
      <c r="K187" s="427">
        <f t="shared" si="32"/>
        <v>373.20000000000005</v>
      </c>
      <c r="L187" s="309"/>
      <c r="M187" s="306"/>
      <c r="N187" s="430">
        <f t="shared" si="33"/>
        <v>0</v>
      </c>
      <c r="O187" s="499">
        <v>0</v>
      </c>
      <c r="P187" s="500">
        <v>0</v>
      </c>
      <c r="Q187" s="302"/>
      <c r="R187" s="280">
        <v>0.1</v>
      </c>
      <c r="S187" s="433">
        <f t="shared" si="34"/>
        <v>3.1100000000000003</v>
      </c>
      <c r="T187" s="281">
        <f t="shared" si="24"/>
        <v>0</v>
      </c>
      <c r="U187" s="293" t="s">
        <v>1615</v>
      </c>
      <c r="AA187">
        <f t="shared" si="30"/>
        <v>0</v>
      </c>
      <c r="AB187">
        <f t="shared" si="29"/>
        <v>0</v>
      </c>
      <c r="AC187">
        <f t="shared" si="25"/>
        <v>0</v>
      </c>
    </row>
    <row r="188" spans="1:29" ht="12.75">
      <c r="A188" s="157">
        <f t="shared" si="31"/>
        <v>188</v>
      </c>
      <c r="B188" s="219"/>
      <c r="C188" s="219" t="s">
        <v>219</v>
      </c>
      <c r="D188" s="220" t="s">
        <v>310</v>
      </c>
      <c r="E188" s="221" t="s">
        <v>557</v>
      </c>
      <c r="F188" s="219">
        <v>6</v>
      </c>
      <c r="G188" s="222">
        <v>2.4</v>
      </c>
      <c r="H188" s="558" t="s">
        <v>645</v>
      </c>
      <c r="I188" s="223">
        <v>12</v>
      </c>
      <c r="J188" s="373">
        <v>31.1</v>
      </c>
      <c r="K188" s="427">
        <f t="shared" si="32"/>
        <v>373.20000000000005</v>
      </c>
      <c r="L188" s="309"/>
      <c r="M188" s="306"/>
      <c r="N188" s="430">
        <f t="shared" si="33"/>
        <v>0</v>
      </c>
      <c r="O188" s="499">
        <v>0</v>
      </c>
      <c r="P188" s="500">
        <v>0</v>
      </c>
      <c r="Q188" s="302"/>
      <c r="R188" s="280">
        <v>0.1</v>
      </c>
      <c r="S188" s="433">
        <f t="shared" si="34"/>
        <v>3.1100000000000003</v>
      </c>
      <c r="T188" s="281">
        <f t="shared" si="24"/>
        <v>0</v>
      </c>
      <c r="U188" s="293" t="s">
        <v>1615</v>
      </c>
      <c r="AA188">
        <f t="shared" si="30"/>
        <v>0</v>
      </c>
      <c r="AB188">
        <f t="shared" si="29"/>
        <v>0</v>
      </c>
      <c r="AC188">
        <f t="shared" si="25"/>
        <v>0</v>
      </c>
    </row>
    <row r="189" spans="1:29" ht="12.75">
      <c r="A189" s="157">
        <f t="shared" si="31"/>
        <v>189</v>
      </c>
      <c r="B189" s="219"/>
      <c r="C189" s="219" t="s">
        <v>1499</v>
      </c>
      <c r="D189" s="220" t="s">
        <v>2114</v>
      </c>
      <c r="E189" s="221" t="s">
        <v>557</v>
      </c>
      <c r="F189" s="219">
        <v>2</v>
      </c>
      <c r="G189" s="222">
        <v>2.4</v>
      </c>
      <c r="H189" s="559" t="s">
        <v>638</v>
      </c>
      <c r="I189" s="223">
        <v>18</v>
      </c>
      <c r="J189" s="373">
        <v>19.42</v>
      </c>
      <c r="K189" s="427">
        <f t="shared" si="32"/>
        <v>349.56000000000006</v>
      </c>
      <c r="L189" s="309"/>
      <c r="M189" s="306"/>
      <c r="N189" s="430">
        <f t="shared" si="33"/>
        <v>0</v>
      </c>
      <c r="O189" s="499">
        <v>104</v>
      </c>
      <c r="P189" s="500">
        <v>2.888888888888889</v>
      </c>
      <c r="Q189" s="302"/>
      <c r="R189" s="280">
        <v>0.1</v>
      </c>
      <c r="S189" s="433">
        <f t="shared" si="34"/>
        <v>1.9420000000000002</v>
      </c>
      <c r="T189" s="281">
        <f t="shared" si="24"/>
        <v>0</v>
      </c>
      <c r="U189" s="292" t="s">
        <v>1613</v>
      </c>
      <c r="AA189">
        <f t="shared" si="30"/>
        <v>0</v>
      </c>
      <c r="AB189">
        <f t="shared" si="29"/>
        <v>0</v>
      </c>
      <c r="AC189">
        <f t="shared" si="25"/>
        <v>0</v>
      </c>
    </row>
    <row r="190" spans="1:29" ht="12.75">
      <c r="A190" s="157">
        <f t="shared" si="31"/>
        <v>190</v>
      </c>
      <c r="B190" s="219"/>
      <c r="C190" s="219" t="s">
        <v>1499</v>
      </c>
      <c r="D190" s="220" t="s">
        <v>2115</v>
      </c>
      <c r="E190" s="221" t="s">
        <v>557</v>
      </c>
      <c r="F190" s="219">
        <v>2</v>
      </c>
      <c r="G190" s="222">
        <v>2.4</v>
      </c>
      <c r="H190" s="559" t="s">
        <v>639</v>
      </c>
      <c r="I190" s="223">
        <v>18</v>
      </c>
      <c r="J190" s="373">
        <v>19.42</v>
      </c>
      <c r="K190" s="427">
        <f t="shared" si="32"/>
        <v>349.56000000000006</v>
      </c>
      <c r="L190" s="309"/>
      <c r="M190" s="306"/>
      <c r="N190" s="430">
        <f t="shared" si="33"/>
        <v>0</v>
      </c>
      <c r="O190" s="499">
        <v>9</v>
      </c>
      <c r="P190" s="500">
        <v>0.25</v>
      </c>
      <c r="Q190" s="302"/>
      <c r="R190" s="280">
        <v>0.1</v>
      </c>
      <c r="S190" s="433">
        <f t="shared" si="34"/>
        <v>1.9420000000000002</v>
      </c>
      <c r="T190" s="281">
        <f t="shared" si="24"/>
        <v>0</v>
      </c>
      <c r="U190" s="293" t="s">
        <v>1615</v>
      </c>
      <c r="AA190">
        <f t="shared" si="30"/>
        <v>0</v>
      </c>
      <c r="AB190">
        <f t="shared" si="29"/>
        <v>0</v>
      </c>
      <c r="AC190">
        <f t="shared" si="25"/>
        <v>0</v>
      </c>
    </row>
    <row r="191" spans="1:29" ht="12.75">
      <c r="A191" s="157">
        <f t="shared" si="31"/>
        <v>191</v>
      </c>
      <c r="B191" s="219"/>
      <c r="C191" s="219" t="s">
        <v>1499</v>
      </c>
      <c r="D191" s="220" t="s">
        <v>2116</v>
      </c>
      <c r="E191" s="221" t="s">
        <v>557</v>
      </c>
      <c r="F191" s="219">
        <v>2</v>
      </c>
      <c r="G191" s="222">
        <v>2.4</v>
      </c>
      <c r="H191" s="559" t="s">
        <v>640</v>
      </c>
      <c r="I191" s="223">
        <v>18</v>
      </c>
      <c r="J191" s="373">
        <v>20.86</v>
      </c>
      <c r="K191" s="427">
        <f t="shared" si="32"/>
        <v>375.48</v>
      </c>
      <c r="L191" s="309"/>
      <c r="M191" s="306"/>
      <c r="N191" s="430">
        <f t="shared" si="33"/>
        <v>0</v>
      </c>
      <c r="O191" s="499">
        <v>12</v>
      </c>
      <c r="P191" s="500">
        <v>0.3333333333333333</v>
      </c>
      <c r="Q191" s="302"/>
      <c r="R191" s="280">
        <v>0.1</v>
      </c>
      <c r="S191" s="433">
        <f t="shared" si="34"/>
        <v>2.086</v>
      </c>
      <c r="T191" s="281">
        <f t="shared" si="24"/>
        <v>0</v>
      </c>
      <c r="U191" s="293" t="s">
        <v>1615</v>
      </c>
      <c r="AA191">
        <f t="shared" si="30"/>
        <v>0</v>
      </c>
      <c r="AB191">
        <f t="shared" si="29"/>
        <v>0</v>
      </c>
      <c r="AC191">
        <f t="shared" si="25"/>
        <v>0</v>
      </c>
    </row>
    <row r="192" spans="1:29" ht="12.75">
      <c r="A192" s="157">
        <f t="shared" si="31"/>
        <v>192</v>
      </c>
      <c r="B192" s="219"/>
      <c r="C192" s="219" t="s">
        <v>1499</v>
      </c>
      <c r="D192" s="220" t="s">
        <v>2117</v>
      </c>
      <c r="E192" s="221" t="s">
        <v>557</v>
      </c>
      <c r="F192" s="219">
        <v>2</v>
      </c>
      <c r="G192" s="222">
        <v>2.4</v>
      </c>
      <c r="H192" s="559" t="s">
        <v>641</v>
      </c>
      <c r="I192" s="223">
        <v>18</v>
      </c>
      <c r="J192" s="373">
        <v>19.42</v>
      </c>
      <c r="K192" s="427">
        <f t="shared" si="32"/>
        <v>349.56000000000006</v>
      </c>
      <c r="L192" s="309"/>
      <c r="M192" s="306"/>
      <c r="N192" s="430">
        <f t="shared" si="33"/>
        <v>0</v>
      </c>
      <c r="O192" s="499">
        <v>86</v>
      </c>
      <c r="P192" s="500">
        <v>2.388888888888889</v>
      </c>
      <c r="Q192" s="302"/>
      <c r="R192" s="280">
        <v>0.1</v>
      </c>
      <c r="S192" s="433">
        <f t="shared" si="34"/>
        <v>1.9420000000000002</v>
      </c>
      <c r="T192" s="281">
        <f t="shared" si="24"/>
        <v>0</v>
      </c>
      <c r="U192" s="293" t="s">
        <v>1615</v>
      </c>
      <c r="AA192">
        <f t="shared" si="30"/>
        <v>0</v>
      </c>
      <c r="AB192">
        <f t="shared" si="29"/>
        <v>0</v>
      </c>
      <c r="AC192">
        <f t="shared" si="25"/>
        <v>0</v>
      </c>
    </row>
    <row r="193" spans="1:29" ht="12.75">
      <c r="A193" s="157">
        <f t="shared" si="31"/>
        <v>193</v>
      </c>
      <c r="B193" s="219"/>
      <c r="C193" s="219" t="s">
        <v>1499</v>
      </c>
      <c r="D193" s="220" t="s">
        <v>2118</v>
      </c>
      <c r="E193" s="221" t="s">
        <v>557</v>
      </c>
      <c r="F193" s="219">
        <v>2</v>
      </c>
      <c r="G193" s="222">
        <v>2.4</v>
      </c>
      <c r="H193" s="559" t="s">
        <v>642</v>
      </c>
      <c r="I193" s="223">
        <v>18</v>
      </c>
      <c r="J193" s="373">
        <v>20.86</v>
      </c>
      <c r="K193" s="427">
        <f t="shared" si="32"/>
        <v>375.48</v>
      </c>
      <c r="L193" s="309"/>
      <c r="M193" s="306"/>
      <c r="N193" s="430">
        <f t="shared" si="33"/>
        <v>0</v>
      </c>
      <c r="O193" s="499">
        <v>0</v>
      </c>
      <c r="P193" s="500">
        <v>0</v>
      </c>
      <c r="Q193" s="302"/>
      <c r="R193" s="280">
        <v>0.1</v>
      </c>
      <c r="S193" s="433">
        <f t="shared" si="34"/>
        <v>2.086</v>
      </c>
      <c r="T193" s="281">
        <f t="shared" si="24"/>
        <v>0</v>
      </c>
      <c r="U193" s="293" t="s">
        <v>1615</v>
      </c>
      <c r="AA193">
        <f t="shared" si="30"/>
        <v>0</v>
      </c>
      <c r="AB193">
        <f t="shared" si="29"/>
        <v>0</v>
      </c>
      <c r="AC193">
        <f t="shared" si="25"/>
        <v>0</v>
      </c>
    </row>
    <row r="194" spans="1:29" ht="12.75">
      <c r="A194" s="157">
        <f t="shared" si="31"/>
        <v>194</v>
      </c>
      <c r="B194" s="219"/>
      <c r="C194" s="219" t="s">
        <v>1499</v>
      </c>
      <c r="D194" s="220" t="s">
        <v>2119</v>
      </c>
      <c r="E194" s="221" t="s">
        <v>557</v>
      </c>
      <c r="F194" s="219">
        <v>2</v>
      </c>
      <c r="G194" s="222">
        <v>2</v>
      </c>
      <c r="H194" s="559" t="s">
        <v>1711</v>
      </c>
      <c r="I194" s="223">
        <v>18</v>
      </c>
      <c r="J194" s="373">
        <v>13.969166666666666</v>
      </c>
      <c r="K194" s="427">
        <f>J194*I194</f>
        <v>251.445</v>
      </c>
      <c r="L194" s="309"/>
      <c r="M194" s="306"/>
      <c r="N194" s="430">
        <f t="shared" si="33"/>
        <v>0</v>
      </c>
      <c r="O194" s="499">
        <v>2</v>
      </c>
      <c r="P194" s="500">
        <v>0.05555555555555555</v>
      </c>
      <c r="Q194" s="279"/>
      <c r="R194" s="280">
        <v>0.1</v>
      </c>
      <c r="S194" s="433">
        <f t="shared" si="34"/>
        <v>1.3969166666666668</v>
      </c>
      <c r="T194" s="281">
        <f t="shared" si="24"/>
        <v>0</v>
      </c>
      <c r="U194" s="292" t="s">
        <v>1613</v>
      </c>
      <c r="AA194">
        <f t="shared" si="30"/>
        <v>0</v>
      </c>
      <c r="AB194">
        <f t="shared" si="29"/>
        <v>0</v>
      </c>
      <c r="AC194">
        <f t="shared" si="25"/>
        <v>0</v>
      </c>
    </row>
    <row r="195" spans="1:29" ht="12.75">
      <c r="A195" s="157">
        <f t="shared" si="31"/>
        <v>195</v>
      </c>
      <c r="B195" s="219"/>
      <c r="C195" s="219" t="s">
        <v>1499</v>
      </c>
      <c r="D195" s="220" t="s">
        <v>2120</v>
      </c>
      <c r="E195" s="221" t="s">
        <v>557</v>
      </c>
      <c r="F195" s="219">
        <v>2</v>
      </c>
      <c r="G195" s="222">
        <v>2</v>
      </c>
      <c r="H195" s="559" t="s">
        <v>1529</v>
      </c>
      <c r="I195" s="223">
        <v>18</v>
      </c>
      <c r="J195" s="373">
        <v>13.969166666666666</v>
      </c>
      <c r="K195" s="427">
        <f>J195*I195</f>
        <v>251.445</v>
      </c>
      <c r="L195" s="309"/>
      <c r="M195" s="306"/>
      <c r="N195" s="430">
        <f t="shared" si="33"/>
        <v>0</v>
      </c>
      <c r="O195" s="499">
        <v>168</v>
      </c>
      <c r="P195" s="500">
        <v>4.666666666666667</v>
      </c>
      <c r="Q195" s="279"/>
      <c r="R195" s="280">
        <v>0.1</v>
      </c>
      <c r="S195" s="433">
        <f t="shared" si="34"/>
        <v>1.3969166666666668</v>
      </c>
      <c r="T195" s="281">
        <f t="shared" si="24"/>
        <v>0</v>
      </c>
      <c r="U195" s="292" t="s">
        <v>1613</v>
      </c>
      <c r="AA195">
        <f t="shared" si="30"/>
        <v>0</v>
      </c>
      <c r="AB195">
        <f t="shared" si="29"/>
        <v>0</v>
      </c>
      <c r="AC195">
        <f t="shared" si="25"/>
        <v>0</v>
      </c>
    </row>
    <row r="196" spans="1:29" ht="12.75">
      <c r="A196" s="157">
        <f t="shared" si="31"/>
        <v>196</v>
      </c>
      <c r="B196" s="219"/>
      <c r="C196" s="219" t="s">
        <v>1499</v>
      </c>
      <c r="D196" s="220" t="s">
        <v>2121</v>
      </c>
      <c r="E196" s="221" t="s">
        <v>557</v>
      </c>
      <c r="F196" s="219">
        <v>2</v>
      </c>
      <c r="G196" s="222">
        <v>2</v>
      </c>
      <c r="H196" s="559" t="s">
        <v>1530</v>
      </c>
      <c r="I196" s="223">
        <v>18</v>
      </c>
      <c r="J196" s="373">
        <v>13.969166666666666</v>
      </c>
      <c r="K196" s="427">
        <f>J196*I196</f>
        <v>251.445</v>
      </c>
      <c r="L196" s="309"/>
      <c r="M196" s="306"/>
      <c r="N196" s="430">
        <f>(J196*L196+T196)+(M196*K196)</f>
        <v>0</v>
      </c>
      <c r="O196" s="499">
        <v>40</v>
      </c>
      <c r="P196" s="500">
        <v>1.1111111111111112</v>
      </c>
      <c r="Q196" s="279"/>
      <c r="R196" s="280">
        <v>0.1</v>
      </c>
      <c r="S196" s="433">
        <f>R196*J196</f>
        <v>1.3969166666666668</v>
      </c>
      <c r="T196" s="281">
        <f t="shared" si="24"/>
        <v>0</v>
      </c>
      <c r="U196" s="292" t="s">
        <v>1613</v>
      </c>
      <c r="AA196">
        <f t="shared" si="30"/>
        <v>0</v>
      </c>
      <c r="AB196">
        <f t="shared" si="29"/>
        <v>0</v>
      </c>
      <c r="AC196">
        <f t="shared" si="25"/>
        <v>0</v>
      </c>
    </row>
    <row r="197" spans="1:29" ht="25.5">
      <c r="A197" s="157">
        <f t="shared" si="31"/>
        <v>197</v>
      </c>
      <c r="B197" s="219"/>
      <c r="C197" s="219" t="s">
        <v>1499</v>
      </c>
      <c r="D197" s="220" t="s">
        <v>761</v>
      </c>
      <c r="E197" s="221" t="s">
        <v>557</v>
      </c>
      <c r="F197" s="219">
        <v>2</v>
      </c>
      <c r="G197" s="222">
        <v>2</v>
      </c>
      <c r="H197" s="560" t="s">
        <v>2965</v>
      </c>
      <c r="I197" s="223">
        <v>9</v>
      </c>
      <c r="J197" s="373">
        <v>27.051666666666666</v>
      </c>
      <c r="K197" s="427">
        <f>J197*I197+2</f>
        <v>245.465</v>
      </c>
      <c r="L197" s="309"/>
      <c r="M197" s="306"/>
      <c r="N197" s="430">
        <f t="shared" si="33"/>
        <v>0</v>
      </c>
      <c r="O197" s="499">
        <v>2</v>
      </c>
      <c r="P197" s="500">
        <v>0.1111111111111111</v>
      </c>
      <c r="Q197" s="279"/>
      <c r="R197" s="280">
        <v>0.1</v>
      </c>
      <c r="S197" s="433">
        <f t="shared" si="34"/>
        <v>2.705166666666667</v>
      </c>
      <c r="T197" s="281">
        <f t="shared" si="24"/>
        <v>0</v>
      </c>
      <c r="U197" s="292" t="s">
        <v>1613</v>
      </c>
      <c r="AA197">
        <f t="shared" si="30"/>
        <v>0</v>
      </c>
      <c r="AB197">
        <f t="shared" si="29"/>
        <v>0</v>
      </c>
      <c r="AC197">
        <f t="shared" si="25"/>
        <v>0</v>
      </c>
    </row>
    <row r="198" spans="1:29" ht="12.75">
      <c r="A198" s="157">
        <f t="shared" si="31"/>
        <v>198</v>
      </c>
      <c r="B198" s="219"/>
      <c r="C198" s="219" t="s">
        <v>1499</v>
      </c>
      <c r="D198" s="220" t="s">
        <v>2122</v>
      </c>
      <c r="E198" s="221" t="s">
        <v>557</v>
      </c>
      <c r="F198" s="219">
        <v>4</v>
      </c>
      <c r="G198" s="222">
        <v>2</v>
      </c>
      <c r="H198" s="561" t="s">
        <v>2966</v>
      </c>
      <c r="I198" s="223">
        <v>9</v>
      </c>
      <c r="J198" s="373">
        <v>27.698333333333334</v>
      </c>
      <c r="K198" s="427">
        <f>J198*I198</f>
        <v>249.285</v>
      </c>
      <c r="L198" s="309"/>
      <c r="M198" s="306"/>
      <c r="N198" s="430">
        <f t="shared" si="33"/>
        <v>0</v>
      </c>
      <c r="O198" s="499">
        <v>68</v>
      </c>
      <c r="P198" s="500">
        <v>1.8888888888888888</v>
      </c>
      <c r="Q198" s="279"/>
      <c r="R198" s="280">
        <v>0.1</v>
      </c>
      <c r="S198" s="433">
        <f t="shared" si="34"/>
        <v>2.7698333333333336</v>
      </c>
      <c r="T198" s="281">
        <f t="shared" si="24"/>
        <v>0</v>
      </c>
      <c r="U198" s="224" t="s">
        <v>1614</v>
      </c>
      <c r="AA198">
        <f t="shared" si="30"/>
        <v>0</v>
      </c>
      <c r="AB198">
        <f t="shared" si="29"/>
        <v>0</v>
      </c>
      <c r="AC198">
        <f t="shared" si="25"/>
        <v>0</v>
      </c>
    </row>
    <row r="199" spans="1:29" ht="12.75">
      <c r="A199" s="157">
        <f t="shared" si="31"/>
        <v>199</v>
      </c>
      <c r="B199" s="219"/>
      <c r="C199" s="219" t="s">
        <v>1499</v>
      </c>
      <c r="D199" s="220" t="s">
        <v>2123</v>
      </c>
      <c r="E199" s="221" t="s">
        <v>557</v>
      </c>
      <c r="F199" s="219">
        <v>2</v>
      </c>
      <c r="G199" s="222">
        <v>2</v>
      </c>
      <c r="H199" s="562" t="s">
        <v>2967</v>
      </c>
      <c r="I199" s="223">
        <v>18</v>
      </c>
      <c r="J199" s="373">
        <v>13.969166666666666</v>
      </c>
      <c r="K199" s="427">
        <f>J199*I199</f>
        <v>251.445</v>
      </c>
      <c r="L199" s="309"/>
      <c r="M199" s="306"/>
      <c r="N199" s="430">
        <f>(J199*L199+T199)+(M199*K199)</f>
        <v>0</v>
      </c>
      <c r="O199" s="499">
        <v>60</v>
      </c>
      <c r="P199" s="500">
        <v>1.6666666666666667</v>
      </c>
      <c r="Q199" s="279"/>
      <c r="R199" s="280">
        <v>0.1</v>
      </c>
      <c r="S199" s="433">
        <f>R199*J199</f>
        <v>1.3969166666666668</v>
      </c>
      <c r="T199" s="281">
        <f t="shared" si="24"/>
        <v>0</v>
      </c>
      <c r="U199" s="292" t="s">
        <v>1613</v>
      </c>
      <c r="AA199">
        <f t="shared" si="30"/>
        <v>0</v>
      </c>
      <c r="AB199">
        <f aca="true" t="shared" si="36" ref="AB199:AB258">M199*I199*F199</f>
        <v>0</v>
      </c>
      <c r="AC199">
        <f t="shared" si="25"/>
        <v>0</v>
      </c>
    </row>
    <row r="200" spans="1:29" ht="12.75">
      <c r="A200" s="157">
        <f t="shared" si="31"/>
        <v>200</v>
      </c>
      <c r="B200" s="219"/>
      <c r="C200" s="219" t="s">
        <v>1499</v>
      </c>
      <c r="D200" s="220" t="s">
        <v>2124</v>
      </c>
      <c r="E200" s="221" t="s">
        <v>557</v>
      </c>
      <c r="F200" s="219">
        <v>2</v>
      </c>
      <c r="G200" s="222">
        <v>2</v>
      </c>
      <c r="H200" s="562" t="s">
        <v>2968</v>
      </c>
      <c r="I200" s="223">
        <v>18</v>
      </c>
      <c r="J200" s="373">
        <v>13.969166666666666</v>
      </c>
      <c r="K200" s="427">
        <f>J200*I200</f>
        <v>251.445</v>
      </c>
      <c r="L200" s="309"/>
      <c r="M200" s="306"/>
      <c r="N200" s="430">
        <f>(J200*L200+T200)+(M200*K200)</f>
        <v>0</v>
      </c>
      <c r="O200" s="499">
        <v>52</v>
      </c>
      <c r="P200" s="500">
        <v>1.4444444444444444</v>
      </c>
      <c r="Q200" s="279"/>
      <c r="R200" s="280">
        <v>0.1</v>
      </c>
      <c r="S200" s="433">
        <f>R200*J200</f>
        <v>1.3969166666666668</v>
      </c>
      <c r="T200" s="281">
        <f t="shared" si="24"/>
        <v>0</v>
      </c>
      <c r="U200" s="292" t="s">
        <v>1613</v>
      </c>
      <c r="AA200">
        <f t="shared" si="30"/>
        <v>0</v>
      </c>
      <c r="AB200">
        <f t="shared" si="36"/>
        <v>0</v>
      </c>
      <c r="AC200">
        <f aca="true" t="shared" si="37" ref="AC200:AC259">AB200+AA200</f>
        <v>0</v>
      </c>
    </row>
    <row r="201" spans="1:29" ht="12.75">
      <c r="A201" s="157">
        <f t="shared" si="31"/>
        <v>201</v>
      </c>
      <c r="B201" s="219"/>
      <c r="C201" s="219" t="s">
        <v>1499</v>
      </c>
      <c r="D201" s="220" t="s">
        <v>2125</v>
      </c>
      <c r="E201" s="221" t="s">
        <v>557</v>
      </c>
      <c r="F201" s="219">
        <v>2</v>
      </c>
      <c r="G201" s="222">
        <v>2</v>
      </c>
      <c r="H201" s="562" t="s">
        <v>2969</v>
      </c>
      <c r="I201" s="223">
        <v>18</v>
      </c>
      <c r="J201" s="373">
        <v>13.969166666666666</v>
      </c>
      <c r="K201" s="427">
        <f>J201*I201</f>
        <v>251.445</v>
      </c>
      <c r="L201" s="309"/>
      <c r="M201" s="306"/>
      <c r="N201" s="430">
        <f>(J201*L201+T201)+(M201*K201)</f>
        <v>0</v>
      </c>
      <c r="O201" s="499">
        <v>26</v>
      </c>
      <c r="P201" s="500">
        <v>0.7222222222222222</v>
      </c>
      <c r="Q201" s="279"/>
      <c r="R201" s="280">
        <v>0.1</v>
      </c>
      <c r="S201" s="433">
        <f>R201*J201</f>
        <v>1.3969166666666668</v>
      </c>
      <c r="T201" s="281">
        <f t="shared" si="24"/>
        <v>0</v>
      </c>
      <c r="U201" s="292" t="s">
        <v>1613</v>
      </c>
      <c r="AA201">
        <f t="shared" si="30"/>
        <v>0</v>
      </c>
      <c r="AB201">
        <f t="shared" si="36"/>
        <v>0</v>
      </c>
      <c r="AC201">
        <f t="shared" si="37"/>
        <v>0</v>
      </c>
    </row>
    <row r="202" spans="1:29" ht="22.5">
      <c r="A202" s="157">
        <f t="shared" si="31"/>
        <v>202</v>
      </c>
      <c r="B202" s="219"/>
      <c r="C202" s="219" t="s">
        <v>1499</v>
      </c>
      <c r="D202" s="220" t="s">
        <v>2126</v>
      </c>
      <c r="E202" s="221" t="s">
        <v>557</v>
      </c>
      <c r="F202" s="219">
        <v>2</v>
      </c>
      <c r="G202" s="222">
        <v>2</v>
      </c>
      <c r="H202" s="563" t="s">
        <v>2970</v>
      </c>
      <c r="I202" s="223">
        <v>9</v>
      </c>
      <c r="J202" s="373">
        <v>27.051666666666666</v>
      </c>
      <c r="K202" s="427">
        <f>J202*I202+2</f>
        <v>245.465</v>
      </c>
      <c r="L202" s="309"/>
      <c r="M202" s="306"/>
      <c r="N202" s="430">
        <f t="shared" si="33"/>
        <v>0</v>
      </c>
      <c r="O202" s="499">
        <v>2</v>
      </c>
      <c r="P202" s="500">
        <v>0.1111111111111111</v>
      </c>
      <c r="Q202" s="279"/>
      <c r="R202" s="280">
        <v>0.1</v>
      </c>
      <c r="S202" s="433">
        <f t="shared" si="34"/>
        <v>2.705166666666667</v>
      </c>
      <c r="T202" s="281">
        <f aca="true" t="shared" si="38" ref="T202:T283">S202*L202</f>
        <v>0</v>
      </c>
      <c r="U202" s="292" t="s">
        <v>1613</v>
      </c>
      <c r="AA202">
        <f t="shared" si="30"/>
        <v>0</v>
      </c>
      <c r="AB202">
        <f t="shared" si="36"/>
        <v>0</v>
      </c>
      <c r="AC202">
        <f t="shared" si="37"/>
        <v>0</v>
      </c>
    </row>
    <row r="203" spans="1:29" ht="22.5">
      <c r="A203" s="157">
        <f t="shared" si="31"/>
        <v>203</v>
      </c>
      <c r="B203" s="219"/>
      <c r="C203" s="219" t="s">
        <v>1499</v>
      </c>
      <c r="D203" s="220" t="s">
        <v>315</v>
      </c>
      <c r="E203" s="221" t="s">
        <v>557</v>
      </c>
      <c r="F203" s="219">
        <v>2</v>
      </c>
      <c r="G203" s="222">
        <v>2</v>
      </c>
      <c r="H203" s="563" t="s">
        <v>2971</v>
      </c>
      <c r="I203" s="223">
        <v>9</v>
      </c>
      <c r="J203" s="373">
        <v>27.051666666666666</v>
      </c>
      <c r="K203" s="427">
        <f>J203*I203+2</f>
        <v>245.465</v>
      </c>
      <c r="L203" s="309"/>
      <c r="M203" s="306"/>
      <c r="N203" s="430">
        <f t="shared" si="33"/>
        <v>0</v>
      </c>
      <c r="O203" s="499">
        <v>15</v>
      </c>
      <c r="P203" s="500">
        <v>0.8333333333333334</v>
      </c>
      <c r="Q203" s="279"/>
      <c r="R203" s="280">
        <v>0.1</v>
      </c>
      <c r="S203" s="433">
        <f t="shared" si="34"/>
        <v>2.705166666666667</v>
      </c>
      <c r="T203" s="281">
        <f t="shared" si="38"/>
        <v>0</v>
      </c>
      <c r="U203" s="292" t="s">
        <v>1613</v>
      </c>
      <c r="AA203">
        <f t="shared" si="30"/>
        <v>0</v>
      </c>
      <c r="AB203">
        <f t="shared" si="36"/>
        <v>0</v>
      </c>
      <c r="AC203">
        <f t="shared" si="37"/>
        <v>0</v>
      </c>
    </row>
    <row r="204" spans="1:29" ht="12.75">
      <c r="A204" s="157">
        <f t="shared" si="31"/>
        <v>204</v>
      </c>
      <c r="B204" s="219"/>
      <c r="C204" s="219" t="s">
        <v>1499</v>
      </c>
      <c r="D204" s="220" t="s">
        <v>2127</v>
      </c>
      <c r="E204" s="221" t="s">
        <v>557</v>
      </c>
      <c r="F204" s="219">
        <v>4</v>
      </c>
      <c r="G204" s="222">
        <v>2</v>
      </c>
      <c r="H204" s="561" t="s">
        <v>2972</v>
      </c>
      <c r="I204" s="223">
        <v>9</v>
      </c>
      <c r="J204" s="373">
        <v>27.698333333333334</v>
      </c>
      <c r="K204" s="427">
        <f>J204*I204+2</f>
        <v>251.285</v>
      </c>
      <c r="L204" s="309"/>
      <c r="M204" s="306"/>
      <c r="N204" s="430">
        <f t="shared" si="33"/>
        <v>0</v>
      </c>
      <c r="O204" s="499">
        <v>96</v>
      </c>
      <c r="P204" s="500">
        <v>2.6666666666666665</v>
      </c>
      <c r="Q204" s="279"/>
      <c r="R204" s="280">
        <v>0.1</v>
      </c>
      <c r="S204" s="433">
        <f t="shared" si="34"/>
        <v>2.7698333333333336</v>
      </c>
      <c r="T204" s="281">
        <f t="shared" si="38"/>
        <v>0</v>
      </c>
      <c r="U204" s="224" t="s">
        <v>3069</v>
      </c>
      <c r="AA204">
        <f t="shared" si="30"/>
        <v>0</v>
      </c>
      <c r="AB204">
        <f t="shared" si="36"/>
        <v>0</v>
      </c>
      <c r="AC204">
        <f t="shared" si="37"/>
        <v>0</v>
      </c>
    </row>
    <row r="205" spans="1:29" ht="12.75">
      <c r="A205" s="157">
        <f t="shared" si="31"/>
        <v>205</v>
      </c>
      <c r="B205" s="219"/>
      <c r="C205" s="219" t="s">
        <v>1499</v>
      </c>
      <c r="D205" s="220" t="s">
        <v>2128</v>
      </c>
      <c r="E205" s="221" t="s">
        <v>557</v>
      </c>
      <c r="F205" s="219">
        <v>4</v>
      </c>
      <c r="G205" s="222">
        <v>2</v>
      </c>
      <c r="H205" s="561" t="s">
        <v>2973</v>
      </c>
      <c r="I205" s="223">
        <v>9</v>
      </c>
      <c r="J205" s="373">
        <v>35.733333333333334</v>
      </c>
      <c r="K205" s="427">
        <f>J205*I205+2</f>
        <v>323.6</v>
      </c>
      <c r="L205" s="309"/>
      <c r="M205" s="306"/>
      <c r="N205" s="430">
        <f t="shared" si="33"/>
        <v>0</v>
      </c>
      <c r="O205" s="499">
        <v>260</v>
      </c>
      <c r="P205" s="500">
        <v>7.222222222222222</v>
      </c>
      <c r="Q205" s="279"/>
      <c r="R205" s="280">
        <v>0.1</v>
      </c>
      <c r="S205" s="433">
        <f t="shared" si="34"/>
        <v>3.5733333333333337</v>
      </c>
      <c r="T205" s="281">
        <f t="shared" si="38"/>
        <v>0</v>
      </c>
      <c r="U205" s="376" t="s">
        <v>3067</v>
      </c>
      <c r="AA205">
        <f t="shared" si="30"/>
        <v>0</v>
      </c>
      <c r="AB205">
        <f t="shared" si="36"/>
        <v>0</v>
      </c>
      <c r="AC205">
        <f t="shared" si="37"/>
        <v>0</v>
      </c>
    </row>
    <row r="206" spans="1:29" ht="12.75">
      <c r="A206" s="157">
        <f t="shared" si="31"/>
        <v>206</v>
      </c>
      <c r="B206" s="219"/>
      <c r="C206" s="219" t="s">
        <v>1499</v>
      </c>
      <c r="D206" s="220" t="s">
        <v>2129</v>
      </c>
      <c r="E206" s="221" t="s">
        <v>557</v>
      </c>
      <c r="F206" s="219">
        <v>4</v>
      </c>
      <c r="G206" s="222">
        <v>2</v>
      </c>
      <c r="H206" s="561" t="s">
        <v>2974</v>
      </c>
      <c r="I206" s="223">
        <v>9</v>
      </c>
      <c r="J206" s="373">
        <v>33.846666666666664</v>
      </c>
      <c r="K206" s="427">
        <f>J206*I206+2</f>
        <v>306.62</v>
      </c>
      <c r="L206" s="309"/>
      <c r="M206" s="306"/>
      <c r="N206" s="430">
        <f t="shared" si="33"/>
        <v>0</v>
      </c>
      <c r="O206" s="499">
        <v>668</v>
      </c>
      <c r="P206" s="500">
        <v>18.555555555555557</v>
      </c>
      <c r="Q206" s="279"/>
      <c r="R206" s="280">
        <v>0.1</v>
      </c>
      <c r="S206" s="433">
        <f t="shared" si="34"/>
        <v>3.3846666666666665</v>
      </c>
      <c r="T206" s="281">
        <f t="shared" si="38"/>
        <v>0</v>
      </c>
      <c r="U206" s="435" t="s">
        <v>3068</v>
      </c>
      <c r="AA206">
        <f t="shared" si="30"/>
        <v>0</v>
      </c>
      <c r="AB206">
        <f t="shared" si="36"/>
        <v>0</v>
      </c>
      <c r="AC206">
        <f t="shared" si="37"/>
        <v>0</v>
      </c>
    </row>
    <row r="207" spans="1:29" ht="12.75">
      <c r="A207" s="157">
        <f t="shared" si="31"/>
        <v>207</v>
      </c>
      <c r="B207" s="219"/>
      <c r="C207" s="219" t="s">
        <v>1499</v>
      </c>
      <c r="D207" s="220" t="s">
        <v>2130</v>
      </c>
      <c r="E207" s="221" t="s">
        <v>557</v>
      </c>
      <c r="F207" s="219">
        <v>3</v>
      </c>
      <c r="G207" s="222">
        <v>2</v>
      </c>
      <c r="H207" s="379" t="s">
        <v>1532</v>
      </c>
      <c r="I207" s="223">
        <v>10</v>
      </c>
      <c r="J207" s="373">
        <v>25.567500000000003</v>
      </c>
      <c r="K207" s="427">
        <f aca="true" t="shared" si="39" ref="K207:K243">J207*I207</f>
        <v>255.675</v>
      </c>
      <c r="L207" s="309"/>
      <c r="M207" s="306"/>
      <c r="N207" s="430">
        <f t="shared" si="33"/>
        <v>0</v>
      </c>
      <c r="O207" s="499">
        <v>177</v>
      </c>
      <c r="P207" s="500">
        <v>5.9</v>
      </c>
      <c r="Q207" s="279"/>
      <c r="R207" s="280">
        <v>0.1</v>
      </c>
      <c r="S207" s="433">
        <f t="shared" si="34"/>
        <v>2.5567500000000005</v>
      </c>
      <c r="T207" s="281">
        <f t="shared" si="38"/>
        <v>0</v>
      </c>
      <c r="U207" s="293" t="s">
        <v>1615</v>
      </c>
      <c r="AA207">
        <f t="shared" si="30"/>
        <v>0</v>
      </c>
      <c r="AB207">
        <f t="shared" si="36"/>
        <v>0</v>
      </c>
      <c r="AC207">
        <f t="shared" si="37"/>
        <v>0</v>
      </c>
    </row>
    <row r="208" spans="1:29" ht="12.75">
      <c r="A208" s="157">
        <f t="shared" si="31"/>
        <v>208</v>
      </c>
      <c r="B208" s="219"/>
      <c r="C208" s="219" t="s">
        <v>1499</v>
      </c>
      <c r="D208" s="220" t="s">
        <v>2131</v>
      </c>
      <c r="E208" s="221" t="s">
        <v>557</v>
      </c>
      <c r="F208" s="219">
        <v>4</v>
      </c>
      <c r="G208" s="222">
        <v>3.2</v>
      </c>
      <c r="H208" s="533" t="s">
        <v>1712</v>
      </c>
      <c r="I208" s="223">
        <v>9</v>
      </c>
      <c r="J208" s="373">
        <v>26.098333333333333</v>
      </c>
      <c r="K208" s="427">
        <f t="shared" si="39"/>
        <v>234.885</v>
      </c>
      <c r="L208" s="309"/>
      <c r="M208" s="306"/>
      <c r="N208" s="430">
        <f t="shared" si="33"/>
        <v>0</v>
      </c>
      <c r="O208" s="499">
        <v>196</v>
      </c>
      <c r="P208" s="500">
        <v>5.444444444444445</v>
      </c>
      <c r="Q208" s="279"/>
      <c r="R208" s="280">
        <v>0.1</v>
      </c>
      <c r="S208" s="433">
        <f t="shared" si="34"/>
        <v>2.6098333333333334</v>
      </c>
      <c r="T208" s="281">
        <f t="shared" si="38"/>
        <v>0</v>
      </c>
      <c r="U208" s="295" t="s">
        <v>1614</v>
      </c>
      <c r="AA208">
        <f t="shared" si="30"/>
        <v>0</v>
      </c>
      <c r="AB208">
        <f t="shared" si="36"/>
        <v>0</v>
      </c>
      <c r="AC208">
        <f t="shared" si="37"/>
        <v>0</v>
      </c>
    </row>
    <row r="209" spans="1:29" ht="12.75">
      <c r="A209" s="157">
        <f t="shared" si="31"/>
        <v>209</v>
      </c>
      <c r="B209" s="219"/>
      <c r="C209" s="219" t="s">
        <v>1499</v>
      </c>
      <c r="D209" s="220" t="s">
        <v>2132</v>
      </c>
      <c r="E209" s="221" t="s">
        <v>557</v>
      </c>
      <c r="F209" s="219">
        <v>2</v>
      </c>
      <c r="G209" s="222">
        <v>3.2</v>
      </c>
      <c r="H209" s="533" t="s">
        <v>2975</v>
      </c>
      <c r="I209" s="223">
        <v>18</v>
      </c>
      <c r="J209" s="373">
        <v>20.86</v>
      </c>
      <c r="K209" s="427">
        <f t="shared" si="39"/>
        <v>375.48</v>
      </c>
      <c r="L209" s="309"/>
      <c r="M209" s="306"/>
      <c r="N209" s="430">
        <f t="shared" si="33"/>
        <v>0</v>
      </c>
      <c r="O209" s="499">
        <v>0</v>
      </c>
      <c r="P209" s="500">
        <v>0</v>
      </c>
      <c r="Q209" s="302"/>
      <c r="R209" s="280">
        <v>0.1</v>
      </c>
      <c r="S209" s="433">
        <f t="shared" si="34"/>
        <v>2.086</v>
      </c>
      <c r="T209" s="281">
        <f t="shared" si="38"/>
        <v>0</v>
      </c>
      <c r="U209" s="293" t="s">
        <v>1615</v>
      </c>
      <c r="AA209">
        <f t="shared" si="30"/>
        <v>0</v>
      </c>
      <c r="AB209">
        <f t="shared" si="36"/>
        <v>0</v>
      </c>
      <c r="AC209">
        <f t="shared" si="37"/>
        <v>0</v>
      </c>
    </row>
    <row r="210" spans="1:29" ht="12.75">
      <c r="A210" s="157">
        <f t="shared" si="31"/>
        <v>210</v>
      </c>
      <c r="B210" s="219"/>
      <c r="C210" s="219" t="s">
        <v>1499</v>
      </c>
      <c r="D210" s="220" t="s">
        <v>2133</v>
      </c>
      <c r="E210" s="221" t="s">
        <v>557</v>
      </c>
      <c r="F210" s="219">
        <v>2</v>
      </c>
      <c r="G210" s="222">
        <v>3.2</v>
      </c>
      <c r="H210" s="533" t="s">
        <v>2976</v>
      </c>
      <c r="I210" s="223">
        <v>18</v>
      </c>
      <c r="J210" s="373">
        <v>20.86</v>
      </c>
      <c r="K210" s="427">
        <f t="shared" si="39"/>
        <v>375.48</v>
      </c>
      <c r="L210" s="309"/>
      <c r="M210" s="306"/>
      <c r="N210" s="430">
        <f t="shared" si="33"/>
        <v>0</v>
      </c>
      <c r="O210" s="499">
        <v>0</v>
      </c>
      <c r="P210" s="500">
        <v>0</v>
      </c>
      <c r="Q210" s="302"/>
      <c r="R210" s="280">
        <v>0.1</v>
      </c>
      <c r="S210" s="433">
        <f t="shared" si="34"/>
        <v>2.086</v>
      </c>
      <c r="T210" s="281">
        <f t="shared" si="38"/>
        <v>0</v>
      </c>
      <c r="U210" s="293" t="s">
        <v>1615</v>
      </c>
      <c r="AA210">
        <f aca="true" t="shared" si="40" ref="AA210:AA269">L210*F210</f>
        <v>0</v>
      </c>
      <c r="AB210">
        <f t="shared" si="36"/>
        <v>0</v>
      </c>
      <c r="AC210">
        <f t="shared" si="37"/>
        <v>0</v>
      </c>
    </row>
    <row r="211" spans="1:29" ht="12.75">
      <c r="A211" s="157">
        <f t="shared" si="31"/>
        <v>211</v>
      </c>
      <c r="B211" s="219"/>
      <c r="C211" s="219" t="s">
        <v>1499</v>
      </c>
      <c r="D211" s="220" t="s">
        <v>2134</v>
      </c>
      <c r="E211" s="221" t="s">
        <v>557</v>
      </c>
      <c r="F211" s="219">
        <v>2</v>
      </c>
      <c r="G211" s="222">
        <v>3.2</v>
      </c>
      <c r="H211" s="533" t="s">
        <v>2977</v>
      </c>
      <c r="I211" s="223">
        <v>18</v>
      </c>
      <c r="J211" s="373">
        <v>20.86</v>
      </c>
      <c r="K211" s="427">
        <f t="shared" si="39"/>
        <v>375.48</v>
      </c>
      <c r="L211" s="309"/>
      <c r="M211" s="306"/>
      <c r="N211" s="430">
        <f t="shared" si="33"/>
        <v>0</v>
      </c>
      <c r="O211" s="499">
        <v>54</v>
      </c>
      <c r="P211" s="500">
        <v>1.5</v>
      </c>
      <c r="Q211" s="302"/>
      <c r="R211" s="280">
        <v>0.1</v>
      </c>
      <c r="S211" s="433">
        <f t="shared" si="34"/>
        <v>2.086</v>
      </c>
      <c r="T211" s="281">
        <f t="shared" si="38"/>
        <v>0</v>
      </c>
      <c r="U211" s="293" t="s">
        <v>1615</v>
      </c>
      <c r="AA211">
        <f t="shared" si="40"/>
        <v>0</v>
      </c>
      <c r="AB211">
        <f t="shared" si="36"/>
        <v>0</v>
      </c>
      <c r="AC211">
        <f t="shared" si="37"/>
        <v>0</v>
      </c>
    </row>
    <row r="212" spans="1:29" ht="12.75">
      <c r="A212" s="157">
        <f t="shared" si="31"/>
        <v>212</v>
      </c>
      <c r="B212" s="219"/>
      <c r="C212" s="219" t="s">
        <v>1499</v>
      </c>
      <c r="D212" s="220" t="s">
        <v>2135</v>
      </c>
      <c r="E212" s="221" t="s">
        <v>557</v>
      </c>
      <c r="F212" s="219">
        <v>2</v>
      </c>
      <c r="G212" s="222">
        <v>3.2</v>
      </c>
      <c r="H212" s="533" t="s">
        <v>2978</v>
      </c>
      <c r="I212" s="223">
        <v>18</v>
      </c>
      <c r="J212" s="373">
        <v>20.86</v>
      </c>
      <c r="K212" s="427">
        <f t="shared" si="39"/>
        <v>375.48</v>
      </c>
      <c r="L212" s="309"/>
      <c r="M212" s="306"/>
      <c r="N212" s="430">
        <f t="shared" si="33"/>
        <v>0</v>
      </c>
      <c r="O212" s="499">
        <v>14</v>
      </c>
      <c r="P212" s="500">
        <v>0.3888888888888889</v>
      </c>
      <c r="Q212" s="302"/>
      <c r="R212" s="280">
        <v>0.1</v>
      </c>
      <c r="S212" s="433">
        <f t="shared" si="34"/>
        <v>2.086</v>
      </c>
      <c r="T212" s="281">
        <f t="shared" si="38"/>
        <v>0</v>
      </c>
      <c r="U212" s="293" t="s">
        <v>1615</v>
      </c>
      <c r="AA212">
        <f t="shared" si="40"/>
        <v>0</v>
      </c>
      <c r="AB212">
        <f t="shared" si="36"/>
        <v>0</v>
      </c>
      <c r="AC212">
        <f t="shared" si="37"/>
        <v>0</v>
      </c>
    </row>
    <row r="213" spans="1:29" ht="12.75">
      <c r="A213" s="157">
        <f t="shared" si="31"/>
        <v>213</v>
      </c>
      <c r="B213" s="219"/>
      <c r="C213" s="219" t="s">
        <v>1499</v>
      </c>
      <c r="D213" s="220" t="s">
        <v>2136</v>
      </c>
      <c r="E213" s="221" t="s">
        <v>557</v>
      </c>
      <c r="F213" s="219">
        <v>2</v>
      </c>
      <c r="G213" s="222">
        <v>3.2</v>
      </c>
      <c r="H213" s="533" t="s">
        <v>2979</v>
      </c>
      <c r="I213" s="223">
        <v>18</v>
      </c>
      <c r="J213" s="373">
        <v>20.86</v>
      </c>
      <c r="K213" s="427">
        <f t="shared" si="39"/>
        <v>375.48</v>
      </c>
      <c r="L213" s="309"/>
      <c r="M213" s="306"/>
      <c r="N213" s="430">
        <f t="shared" si="33"/>
        <v>0</v>
      </c>
      <c r="O213" s="499">
        <v>0</v>
      </c>
      <c r="P213" s="500">
        <v>0</v>
      </c>
      <c r="Q213" s="302"/>
      <c r="R213" s="280">
        <v>0.1</v>
      </c>
      <c r="S213" s="433">
        <f t="shared" si="34"/>
        <v>2.086</v>
      </c>
      <c r="T213" s="281">
        <f t="shared" si="38"/>
        <v>0</v>
      </c>
      <c r="U213" s="293" t="s">
        <v>1615</v>
      </c>
      <c r="AA213">
        <f t="shared" si="40"/>
        <v>0</v>
      </c>
      <c r="AB213">
        <f t="shared" si="36"/>
        <v>0</v>
      </c>
      <c r="AC213">
        <f t="shared" si="37"/>
        <v>0</v>
      </c>
    </row>
    <row r="214" spans="1:29" ht="12.75">
      <c r="A214" s="157">
        <f t="shared" si="31"/>
        <v>214</v>
      </c>
      <c r="B214" s="219"/>
      <c r="C214" s="219" t="s">
        <v>1499</v>
      </c>
      <c r="D214" s="220" t="s">
        <v>2137</v>
      </c>
      <c r="E214" s="221" t="s">
        <v>557</v>
      </c>
      <c r="F214" s="219">
        <v>4</v>
      </c>
      <c r="G214" s="222">
        <v>3.8</v>
      </c>
      <c r="H214" s="561" t="s">
        <v>2980</v>
      </c>
      <c r="I214" s="223">
        <v>9</v>
      </c>
      <c r="J214" s="373">
        <v>27.698333333333334</v>
      </c>
      <c r="K214" s="427">
        <f t="shared" si="39"/>
        <v>249.285</v>
      </c>
      <c r="L214" s="309"/>
      <c r="M214" s="306"/>
      <c r="N214" s="430">
        <f t="shared" si="33"/>
        <v>0</v>
      </c>
      <c r="O214" s="499">
        <v>168</v>
      </c>
      <c r="P214" s="500">
        <v>4.666666666666667</v>
      </c>
      <c r="Q214" s="279"/>
      <c r="R214" s="280">
        <v>0.1</v>
      </c>
      <c r="S214" s="433">
        <f t="shared" si="34"/>
        <v>2.7698333333333336</v>
      </c>
      <c r="T214" s="281">
        <f t="shared" si="38"/>
        <v>0</v>
      </c>
      <c r="U214" s="293" t="s">
        <v>1615</v>
      </c>
      <c r="AA214">
        <f t="shared" si="40"/>
        <v>0</v>
      </c>
      <c r="AB214">
        <f t="shared" si="36"/>
        <v>0</v>
      </c>
      <c r="AC214">
        <f t="shared" si="37"/>
        <v>0</v>
      </c>
    </row>
    <row r="215" spans="1:29" ht="12.75">
      <c r="A215" s="157">
        <f t="shared" si="31"/>
        <v>215</v>
      </c>
      <c r="B215" s="219"/>
      <c r="C215" s="219" t="s">
        <v>1499</v>
      </c>
      <c r="D215" s="220" t="s">
        <v>2138</v>
      </c>
      <c r="E215" s="221" t="s">
        <v>557</v>
      </c>
      <c r="F215" s="219">
        <v>4</v>
      </c>
      <c r="G215" s="222">
        <v>3.8</v>
      </c>
      <c r="H215" s="561" t="s">
        <v>2981</v>
      </c>
      <c r="I215" s="223">
        <v>9</v>
      </c>
      <c r="J215" s="373">
        <v>27.698333333333334</v>
      </c>
      <c r="K215" s="427">
        <f t="shared" si="39"/>
        <v>249.285</v>
      </c>
      <c r="L215" s="309"/>
      <c r="M215" s="306"/>
      <c r="N215" s="430">
        <f t="shared" si="33"/>
        <v>0</v>
      </c>
      <c r="O215" s="499">
        <v>172</v>
      </c>
      <c r="P215" s="500">
        <v>4.777777777777778</v>
      </c>
      <c r="Q215" s="279"/>
      <c r="R215" s="280">
        <v>0.1</v>
      </c>
      <c r="S215" s="433">
        <f t="shared" si="34"/>
        <v>2.7698333333333336</v>
      </c>
      <c r="T215" s="281">
        <f t="shared" si="38"/>
        <v>0</v>
      </c>
      <c r="U215" s="293" t="s">
        <v>1615</v>
      </c>
      <c r="AA215">
        <f t="shared" si="40"/>
        <v>0</v>
      </c>
      <c r="AB215">
        <f t="shared" si="36"/>
        <v>0</v>
      </c>
      <c r="AC215">
        <f t="shared" si="37"/>
        <v>0</v>
      </c>
    </row>
    <row r="216" spans="1:29" ht="12.75">
      <c r="A216" s="157">
        <f t="shared" si="31"/>
        <v>216</v>
      </c>
      <c r="B216" s="219"/>
      <c r="C216" s="219" t="s">
        <v>1499</v>
      </c>
      <c r="D216" s="220" t="s">
        <v>2139</v>
      </c>
      <c r="E216" s="221" t="s">
        <v>557</v>
      </c>
      <c r="F216" s="219">
        <v>4</v>
      </c>
      <c r="G216" s="222">
        <v>3.2</v>
      </c>
      <c r="H216" s="556" t="s">
        <v>1511</v>
      </c>
      <c r="I216" s="223">
        <v>9</v>
      </c>
      <c r="J216" s="373">
        <v>35.51166666666667</v>
      </c>
      <c r="K216" s="427">
        <f t="shared" si="39"/>
        <v>319.605</v>
      </c>
      <c r="L216" s="309"/>
      <c r="M216" s="306"/>
      <c r="N216" s="430">
        <f t="shared" si="33"/>
        <v>0</v>
      </c>
      <c r="O216" s="499">
        <v>283</v>
      </c>
      <c r="P216" s="500">
        <v>7.861111111111111</v>
      </c>
      <c r="Q216" s="279"/>
      <c r="R216" s="280">
        <v>0.1</v>
      </c>
      <c r="S216" s="433">
        <f t="shared" si="34"/>
        <v>3.551166666666667</v>
      </c>
      <c r="T216" s="281">
        <f t="shared" si="38"/>
        <v>0</v>
      </c>
      <c r="U216" s="295" t="s">
        <v>1614</v>
      </c>
      <c r="AA216">
        <f t="shared" si="40"/>
        <v>0</v>
      </c>
      <c r="AB216">
        <f t="shared" si="36"/>
        <v>0</v>
      </c>
      <c r="AC216">
        <f t="shared" si="37"/>
        <v>0</v>
      </c>
    </row>
    <row r="217" spans="1:29" ht="12.75">
      <c r="A217" s="157">
        <f t="shared" si="31"/>
        <v>217</v>
      </c>
      <c r="B217" s="219"/>
      <c r="C217" s="219" t="s">
        <v>1499</v>
      </c>
      <c r="D217" s="220" t="s">
        <v>2140</v>
      </c>
      <c r="E217" s="221" t="s">
        <v>557</v>
      </c>
      <c r="F217" s="219">
        <v>4</v>
      </c>
      <c r="G217" s="222">
        <v>3.2</v>
      </c>
      <c r="H217" s="556" t="s">
        <v>1512</v>
      </c>
      <c r="I217" s="223">
        <v>9</v>
      </c>
      <c r="J217" s="373">
        <v>35.51166666666667</v>
      </c>
      <c r="K217" s="427">
        <f t="shared" si="39"/>
        <v>319.605</v>
      </c>
      <c r="L217" s="309"/>
      <c r="M217" s="306"/>
      <c r="N217" s="430">
        <f t="shared" si="33"/>
        <v>0</v>
      </c>
      <c r="O217" s="499">
        <v>213</v>
      </c>
      <c r="P217" s="500">
        <v>5.916666666666667</v>
      </c>
      <c r="Q217" s="279"/>
      <c r="R217" s="280">
        <v>0.1</v>
      </c>
      <c r="S217" s="433">
        <f t="shared" si="34"/>
        <v>3.551166666666667</v>
      </c>
      <c r="T217" s="281">
        <f t="shared" si="38"/>
        <v>0</v>
      </c>
      <c r="U217" s="295" t="s">
        <v>1614</v>
      </c>
      <c r="AA217">
        <f t="shared" si="40"/>
        <v>0</v>
      </c>
      <c r="AB217">
        <f t="shared" si="36"/>
        <v>0</v>
      </c>
      <c r="AC217">
        <f t="shared" si="37"/>
        <v>0</v>
      </c>
    </row>
    <row r="218" spans="1:29" ht="12.75">
      <c r="A218" s="157">
        <f t="shared" si="31"/>
        <v>218</v>
      </c>
      <c r="B218" s="219"/>
      <c r="C218" s="219" t="s">
        <v>1499</v>
      </c>
      <c r="D218" s="220" t="s">
        <v>2141</v>
      </c>
      <c r="E218" s="221" t="s">
        <v>557</v>
      </c>
      <c r="F218" s="219">
        <v>4</v>
      </c>
      <c r="G218" s="222">
        <v>3.2</v>
      </c>
      <c r="H218" s="556" t="s">
        <v>1513</v>
      </c>
      <c r="I218" s="223">
        <v>9</v>
      </c>
      <c r="J218" s="373">
        <v>35.51166666666667</v>
      </c>
      <c r="K218" s="427">
        <f t="shared" si="39"/>
        <v>319.605</v>
      </c>
      <c r="L218" s="309"/>
      <c r="M218" s="306"/>
      <c r="N218" s="430">
        <f t="shared" si="33"/>
        <v>0</v>
      </c>
      <c r="O218" s="499">
        <v>279</v>
      </c>
      <c r="P218" s="500">
        <v>7.75</v>
      </c>
      <c r="Q218" s="279"/>
      <c r="R218" s="280">
        <v>0.1</v>
      </c>
      <c r="S218" s="433">
        <f t="shared" si="34"/>
        <v>3.551166666666667</v>
      </c>
      <c r="T218" s="281">
        <f t="shared" si="38"/>
        <v>0</v>
      </c>
      <c r="U218" s="295" t="s">
        <v>1614</v>
      </c>
      <c r="AA218">
        <f t="shared" si="40"/>
        <v>0</v>
      </c>
      <c r="AB218">
        <f t="shared" si="36"/>
        <v>0</v>
      </c>
      <c r="AC218">
        <f t="shared" si="37"/>
        <v>0</v>
      </c>
    </row>
    <row r="219" spans="1:29" ht="12.75">
      <c r="A219" s="157">
        <f t="shared" si="31"/>
        <v>219</v>
      </c>
      <c r="B219" s="219"/>
      <c r="C219" s="219" t="s">
        <v>1499</v>
      </c>
      <c r="D219" s="220" t="s">
        <v>2142</v>
      </c>
      <c r="E219" s="221" t="s">
        <v>557</v>
      </c>
      <c r="F219" s="219">
        <v>4</v>
      </c>
      <c r="G219" s="222">
        <v>3.2</v>
      </c>
      <c r="H219" s="404" t="s">
        <v>1514</v>
      </c>
      <c r="I219" s="223">
        <v>9</v>
      </c>
      <c r="J219" s="373">
        <v>36.95666666666667</v>
      </c>
      <c r="K219" s="427">
        <f t="shared" si="39"/>
        <v>332.61</v>
      </c>
      <c r="L219" s="309"/>
      <c r="M219" s="306"/>
      <c r="N219" s="430">
        <f t="shared" si="33"/>
        <v>0</v>
      </c>
      <c r="O219" s="499">
        <v>509</v>
      </c>
      <c r="P219" s="500">
        <v>14.13888888888889</v>
      </c>
      <c r="Q219" s="279"/>
      <c r="R219" s="280">
        <v>0.1</v>
      </c>
      <c r="S219" s="433">
        <f t="shared" si="34"/>
        <v>3.6956666666666673</v>
      </c>
      <c r="T219" s="281">
        <f t="shared" si="38"/>
        <v>0</v>
      </c>
      <c r="U219" s="295" t="s">
        <v>1614</v>
      </c>
      <c r="AA219">
        <f t="shared" si="40"/>
        <v>0</v>
      </c>
      <c r="AB219">
        <f t="shared" si="36"/>
        <v>0</v>
      </c>
      <c r="AC219">
        <f t="shared" si="37"/>
        <v>0</v>
      </c>
    </row>
    <row r="220" spans="1:29" ht="12.75">
      <c r="A220" s="157">
        <f t="shared" si="31"/>
        <v>220</v>
      </c>
      <c r="B220" s="219"/>
      <c r="C220" s="219" t="s">
        <v>1499</v>
      </c>
      <c r="D220" s="220" t="s">
        <v>2143</v>
      </c>
      <c r="E220" s="221" t="s">
        <v>557</v>
      </c>
      <c r="F220" s="219">
        <v>4</v>
      </c>
      <c r="G220" s="222">
        <v>3.2</v>
      </c>
      <c r="H220" s="404" t="s">
        <v>1515</v>
      </c>
      <c r="I220" s="223">
        <v>9</v>
      </c>
      <c r="J220" s="373">
        <v>36.95666666666667</v>
      </c>
      <c r="K220" s="427">
        <f t="shared" si="39"/>
        <v>332.61</v>
      </c>
      <c r="L220" s="309"/>
      <c r="M220" s="306"/>
      <c r="N220" s="430">
        <f t="shared" si="33"/>
        <v>0</v>
      </c>
      <c r="O220" s="499">
        <v>347</v>
      </c>
      <c r="P220" s="500">
        <v>9.63888888888889</v>
      </c>
      <c r="Q220" s="279"/>
      <c r="R220" s="280">
        <v>0.1</v>
      </c>
      <c r="S220" s="433">
        <f t="shared" si="34"/>
        <v>3.6956666666666673</v>
      </c>
      <c r="T220" s="281">
        <f t="shared" si="38"/>
        <v>0</v>
      </c>
      <c r="U220" s="295" t="s">
        <v>1614</v>
      </c>
      <c r="AA220">
        <f t="shared" si="40"/>
        <v>0</v>
      </c>
      <c r="AB220">
        <f t="shared" si="36"/>
        <v>0</v>
      </c>
      <c r="AC220">
        <f t="shared" si="37"/>
        <v>0</v>
      </c>
    </row>
    <row r="221" spans="1:29" ht="12.75">
      <c r="A221" s="157">
        <f t="shared" si="31"/>
        <v>221</v>
      </c>
      <c r="B221" s="219"/>
      <c r="C221" s="219" t="s">
        <v>1499</v>
      </c>
      <c r="D221" s="220" t="s">
        <v>2144</v>
      </c>
      <c r="E221" s="221" t="s">
        <v>557</v>
      </c>
      <c r="F221" s="219">
        <v>4</v>
      </c>
      <c r="G221" s="222">
        <v>3.2</v>
      </c>
      <c r="H221" s="404" t="s">
        <v>1516</v>
      </c>
      <c r="I221" s="223">
        <v>9</v>
      </c>
      <c r="J221" s="373">
        <v>36.95666666666667</v>
      </c>
      <c r="K221" s="427">
        <f t="shared" si="39"/>
        <v>332.61</v>
      </c>
      <c r="L221" s="309"/>
      <c r="M221" s="306"/>
      <c r="N221" s="430">
        <f t="shared" si="33"/>
        <v>0</v>
      </c>
      <c r="O221" s="499">
        <v>299</v>
      </c>
      <c r="P221" s="500">
        <v>8.305555555555555</v>
      </c>
      <c r="Q221" s="279"/>
      <c r="R221" s="280">
        <v>0.1</v>
      </c>
      <c r="S221" s="433">
        <f t="shared" si="34"/>
        <v>3.6956666666666673</v>
      </c>
      <c r="T221" s="281">
        <f t="shared" si="38"/>
        <v>0</v>
      </c>
      <c r="U221" s="295" t="s">
        <v>1614</v>
      </c>
      <c r="AA221">
        <f t="shared" si="40"/>
        <v>0</v>
      </c>
      <c r="AB221">
        <f t="shared" si="36"/>
        <v>0</v>
      </c>
      <c r="AC221">
        <f t="shared" si="37"/>
        <v>0</v>
      </c>
    </row>
    <row r="222" spans="1:29" ht="12.75">
      <c r="A222" s="157">
        <f t="shared" si="31"/>
        <v>222</v>
      </c>
      <c r="B222" s="219"/>
      <c r="C222" s="219" t="s">
        <v>1499</v>
      </c>
      <c r="D222" s="220" t="s">
        <v>2145</v>
      </c>
      <c r="E222" s="221" t="s">
        <v>557</v>
      </c>
      <c r="F222" s="219">
        <v>4</v>
      </c>
      <c r="G222" s="222">
        <v>3.2</v>
      </c>
      <c r="H222" s="404" t="s">
        <v>1517</v>
      </c>
      <c r="I222" s="223">
        <v>9</v>
      </c>
      <c r="J222" s="373">
        <v>36.69166666666667</v>
      </c>
      <c r="K222" s="427">
        <f t="shared" si="39"/>
        <v>330.225</v>
      </c>
      <c r="L222" s="309"/>
      <c r="M222" s="306"/>
      <c r="N222" s="430">
        <f t="shared" si="33"/>
        <v>0</v>
      </c>
      <c r="O222" s="499">
        <v>312</v>
      </c>
      <c r="P222" s="500">
        <v>8.666666666666666</v>
      </c>
      <c r="Q222" s="279"/>
      <c r="R222" s="280">
        <v>0.1</v>
      </c>
      <c r="S222" s="433">
        <f t="shared" si="34"/>
        <v>3.6691666666666674</v>
      </c>
      <c r="T222" s="281">
        <f t="shared" si="38"/>
        <v>0</v>
      </c>
      <c r="U222" s="295" t="s">
        <v>1614</v>
      </c>
      <c r="AA222">
        <f t="shared" si="40"/>
        <v>0</v>
      </c>
      <c r="AB222">
        <f t="shared" si="36"/>
        <v>0</v>
      </c>
      <c r="AC222">
        <f t="shared" si="37"/>
        <v>0</v>
      </c>
    </row>
    <row r="223" spans="1:29" ht="12.75">
      <c r="A223" s="157">
        <f t="shared" si="31"/>
        <v>223</v>
      </c>
      <c r="B223" s="219"/>
      <c r="C223" s="219" t="s">
        <v>1499</v>
      </c>
      <c r="D223" s="220" t="s">
        <v>1138</v>
      </c>
      <c r="E223" s="221" t="s">
        <v>557</v>
      </c>
      <c r="F223" s="219">
        <v>4</v>
      </c>
      <c r="G223" s="222">
        <v>3.2</v>
      </c>
      <c r="H223" s="404" t="s">
        <v>1518</v>
      </c>
      <c r="I223" s="223">
        <v>9</v>
      </c>
      <c r="J223" s="373">
        <v>44.79</v>
      </c>
      <c r="K223" s="427">
        <f t="shared" si="39"/>
        <v>403.11</v>
      </c>
      <c r="L223" s="309"/>
      <c r="M223" s="306"/>
      <c r="N223" s="430">
        <f t="shared" si="33"/>
        <v>0</v>
      </c>
      <c r="O223" s="499">
        <v>271</v>
      </c>
      <c r="P223" s="500">
        <v>7.527777777777778</v>
      </c>
      <c r="Q223" s="279"/>
      <c r="R223" s="280">
        <v>0.1</v>
      </c>
      <c r="S223" s="433">
        <f t="shared" si="34"/>
        <v>4.479</v>
      </c>
      <c r="T223" s="281">
        <f t="shared" si="38"/>
        <v>0</v>
      </c>
      <c r="U223" s="295" t="s">
        <v>1614</v>
      </c>
      <c r="AA223">
        <f t="shared" si="40"/>
        <v>0</v>
      </c>
      <c r="AB223">
        <f t="shared" si="36"/>
        <v>0</v>
      </c>
      <c r="AC223">
        <f t="shared" si="37"/>
        <v>0</v>
      </c>
    </row>
    <row r="224" spans="1:29" ht="12.75">
      <c r="A224" s="157">
        <f t="shared" si="31"/>
        <v>224</v>
      </c>
      <c r="B224" s="219"/>
      <c r="C224" s="219" t="s">
        <v>1499</v>
      </c>
      <c r="D224" s="220" t="s">
        <v>2146</v>
      </c>
      <c r="E224" s="221" t="s">
        <v>557</v>
      </c>
      <c r="F224" s="219">
        <v>4</v>
      </c>
      <c r="G224" s="222">
        <v>3.2</v>
      </c>
      <c r="H224" s="404" t="s">
        <v>1519</v>
      </c>
      <c r="I224" s="223">
        <v>9</v>
      </c>
      <c r="J224" s="373">
        <v>38.04666666666667</v>
      </c>
      <c r="K224" s="427">
        <f t="shared" si="39"/>
        <v>342.42</v>
      </c>
      <c r="L224" s="309"/>
      <c r="M224" s="306"/>
      <c r="N224" s="430">
        <f t="shared" si="33"/>
        <v>0</v>
      </c>
      <c r="O224" s="499">
        <v>122</v>
      </c>
      <c r="P224" s="500">
        <v>3.388888888888889</v>
      </c>
      <c r="Q224" s="279"/>
      <c r="R224" s="280">
        <v>0.1</v>
      </c>
      <c r="S224" s="433">
        <f t="shared" si="34"/>
        <v>3.804666666666667</v>
      </c>
      <c r="T224" s="281">
        <f t="shared" si="38"/>
        <v>0</v>
      </c>
      <c r="U224" s="295" t="s">
        <v>1614</v>
      </c>
      <c r="AA224">
        <f t="shared" si="40"/>
        <v>0</v>
      </c>
      <c r="AB224">
        <f t="shared" si="36"/>
        <v>0</v>
      </c>
      <c r="AC224">
        <f t="shared" si="37"/>
        <v>0</v>
      </c>
    </row>
    <row r="225" spans="1:29" ht="25.5">
      <c r="A225" s="157">
        <f t="shared" si="31"/>
        <v>225</v>
      </c>
      <c r="B225" s="219"/>
      <c r="C225" s="219" t="s">
        <v>1499</v>
      </c>
      <c r="D225" s="220" t="s">
        <v>2147</v>
      </c>
      <c r="E225" s="221" t="s">
        <v>557</v>
      </c>
      <c r="F225" s="219">
        <v>4</v>
      </c>
      <c r="G225" s="222">
        <v>3.2</v>
      </c>
      <c r="H225" s="399" t="s">
        <v>282</v>
      </c>
      <c r="I225" s="223">
        <v>9</v>
      </c>
      <c r="J225" s="373">
        <v>35.41166666666666</v>
      </c>
      <c r="K225" s="427">
        <f t="shared" si="39"/>
        <v>318.7049999999999</v>
      </c>
      <c r="L225" s="309"/>
      <c r="M225" s="306"/>
      <c r="N225" s="430">
        <f t="shared" si="33"/>
        <v>0</v>
      </c>
      <c r="O225" s="499">
        <v>0</v>
      </c>
      <c r="P225" s="500">
        <v>0</v>
      </c>
      <c r="Q225" s="279"/>
      <c r="R225" s="280">
        <v>0.1</v>
      </c>
      <c r="S225" s="433">
        <f t="shared" si="34"/>
        <v>3.5411666666666664</v>
      </c>
      <c r="T225" s="281">
        <f t="shared" si="38"/>
        <v>0</v>
      </c>
      <c r="U225" s="295" t="s">
        <v>1614</v>
      </c>
      <c r="AA225">
        <f t="shared" si="40"/>
        <v>0</v>
      </c>
      <c r="AB225">
        <f t="shared" si="36"/>
        <v>0</v>
      </c>
      <c r="AC225">
        <f t="shared" si="37"/>
        <v>0</v>
      </c>
    </row>
    <row r="226" spans="1:29" ht="12.75">
      <c r="A226" s="157">
        <f t="shared" si="31"/>
        <v>226</v>
      </c>
      <c r="B226" s="219"/>
      <c r="C226" s="219" t="s">
        <v>1499</v>
      </c>
      <c r="D226" s="220" t="s">
        <v>2148</v>
      </c>
      <c r="E226" s="221" t="s">
        <v>557</v>
      </c>
      <c r="F226" s="219">
        <v>4</v>
      </c>
      <c r="G226" s="222">
        <v>3.2</v>
      </c>
      <c r="H226" s="399" t="s">
        <v>1058</v>
      </c>
      <c r="I226" s="223">
        <v>9</v>
      </c>
      <c r="J226" s="373">
        <v>40.495</v>
      </c>
      <c r="K226" s="427">
        <f t="shared" si="39"/>
        <v>364.455</v>
      </c>
      <c r="L226" s="309"/>
      <c r="M226" s="306"/>
      <c r="N226" s="430">
        <f t="shared" si="33"/>
        <v>0</v>
      </c>
      <c r="O226" s="499">
        <v>171</v>
      </c>
      <c r="P226" s="500">
        <v>4.75</v>
      </c>
      <c r="Q226" s="279"/>
      <c r="R226" s="280">
        <v>0.1</v>
      </c>
      <c r="S226" s="433">
        <f t="shared" si="34"/>
        <v>4.0495</v>
      </c>
      <c r="T226" s="281">
        <f t="shared" si="38"/>
        <v>0</v>
      </c>
      <c r="U226" s="295" t="s">
        <v>1614</v>
      </c>
      <c r="AA226">
        <f t="shared" si="40"/>
        <v>0</v>
      </c>
      <c r="AB226">
        <f t="shared" si="36"/>
        <v>0</v>
      </c>
      <c r="AC226">
        <f t="shared" si="37"/>
        <v>0</v>
      </c>
    </row>
    <row r="227" spans="1:29" ht="12.75">
      <c r="A227" s="157">
        <f aca="true" t="shared" si="41" ref="A227:A290">A226+1</f>
        <v>227</v>
      </c>
      <c r="B227" s="219"/>
      <c r="C227" s="219" t="s">
        <v>1499</v>
      </c>
      <c r="D227" s="220" t="s">
        <v>2149</v>
      </c>
      <c r="E227" s="221" t="s">
        <v>557</v>
      </c>
      <c r="F227" s="219">
        <v>4</v>
      </c>
      <c r="G227" s="222">
        <v>3.2</v>
      </c>
      <c r="H227" s="399" t="s">
        <v>1059</v>
      </c>
      <c r="I227" s="223">
        <v>9</v>
      </c>
      <c r="J227" s="373">
        <v>36.681666666666665</v>
      </c>
      <c r="K227" s="427">
        <f t="shared" si="39"/>
        <v>330.135</v>
      </c>
      <c r="L227" s="309"/>
      <c r="M227" s="306"/>
      <c r="N227" s="430">
        <f t="shared" si="33"/>
        <v>0</v>
      </c>
      <c r="O227" s="499">
        <v>142</v>
      </c>
      <c r="P227" s="500">
        <v>3.9444444444444446</v>
      </c>
      <c r="Q227" s="279"/>
      <c r="R227" s="280">
        <v>0.1</v>
      </c>
      <c r="S227" s="433">
        <f t="shared" si="34"/>
        <v>3.6681666666666666</v>
      </c>
      <c r="T227" s="281">
        <f t="shared" si="38"/>
        <v>0</v>
      </c>
      <c r="U227" s="295" t="s">
        <v>1614</v>
      </c>
      <c r="AA227">
        <f t="shared" si="40"/>
        <v>0</v>
      </c>
      <c r="AB227">
        <f t="shared" si="36"/>
        <v>0</v>
      </c>
      <c r="AC227">
        <f t="shared" si="37"/>
        <v>0</v>
      </c>
    </row>
    <row r="228" spans="1:29" ht="12.75">
      <c r="A228" s="157">
        <f t="shared" si="41"/>
        <v>228</v>
      </c>
      <c r="B228" s="219"/>
      <c r="C228" s="219" t="s">
        <v>1499</v>
      </c>
      <c r="D228" s="220" t="s">
        <v>2150</v>
      </c>
      <c r="E228" s="221" t="s">
        <v>557</v>
      </c>
      <c r="F228" s="219">
        <v>4</v>
      </c>
      <c r="G228" s="222">
        <v>3.2</v>
      </c>
      <c r="H228" s="409" t="s">
        <v>1060</v>
      </c>
      <c r="I228" s="223">
        <v>9</v>
      </c>
      <c r="J228" s="373">
        <v>40.495</v>
      </c>
      <c r="K228" s="427">
        <f t="shared" si="39"/>
        <v>364.455</v>
      </c>
      <c r="L228" s="309"/>
      <c r="M228" s="306"/>
      <c r="N228" s="430">
        <f t="shared" si="33"/>
        <v>0</v>
      </c>
      <c r="O228" s="499">
        <v>16</v>
      </c>
      <c r="P228" s="500">
        <v>0.4444444444444444</v>
      </c>
      <c r="Q228" s="279"/>
      <c r="R228" s="280">
        <v>0.1</v>
      </c>
      <c r="S228" s="433">
        <f t="shared" si="34"/>
        <v>4.0495</v>
      </c>
      <c r="T228" s="281">
        <f t="shared" si="38"/>
        <v>0</v>
      </c>
      <c r="U228" s="295" t="s">
        <v>1614</v>
      </c>
      <c r="AA228">
        <f t="shared" si="40"/>
        <v>0</v>
      </c>
      <c r="AB228">
        <f t="shared" si="36"/>
        <v>0</v>
      </c>
      <c r="AC228">
        <f t="shared" si="37"/>
        <v>0</v>
      </c>
    </row>
    <row r="229" spans="1:29" ht="25.5">
      <c r="A229" s="157">
        <f t="shared" si="41"/>
        <v>229</v>
      </c>
      <c r="B229" s="219"/>
      <c r="C229" s="219" t="s">
        <v>1499</v>
      </c>
      <c r="D229" s="220" t="s">
        <v>2151</v>
      </c>
      <c r="E229" s="221" t="s">
        <v>557</v>
      </c>
      <c r="F229" s="219">
        <v>4</v>
      </c>
      <c r="G229" s="222">
        <v>3.2</v>
      </c>
      <c r="H229" s="399" t="s">
        <v>1718</v>
      </c>
      <c r="I229" s="223">
        <v>9</v>
      </c>
      <c r="J229" s="373">
        <v>40.495</v>
      </c>
      <c r="K229" s="427">
        <f t="shared" si="39"/>
        <v>364.455</v>
      </c>
      <c r="L229" s="309"/>
      <c r="M229" s="306"/>
      <c r="N229" s="430">
        <f t="shared" si="33"/>
        <v>0</v>
      </c>
      <c r="O229" s="499">
        <v>98</v>
      </c>
      <c r="P229" s="500">
        <v>2.7222222222222223</v>
      </c>
      <c r="Q229" s="279"/>
      <c r="R229" s="280">
        <v>0.1</v>
      </c>
      <c r="S229" s="433">
        <f t="shared" si="34"/>
        <v>4.0495</v>
      </c>
      <c r="T229" s="281">
        <f t="shared" si="38"/>
        <v>0</v>
      </c>
      <c r="U229" s="295" t="s">
        <v>1614</v>
      </c>
      <c r="AA229">
        <f t="shared" si="40"/>
        <v>0</v>
      </c>
      <c r="AB229">
        <f t="shared" si="36"/>
        <v>0</v>
      </c>
      <c r="AC229">
        <f t="shared" si="37"/>
        <v>0</v>
      </c>
    </row>
    <row r="230" spans="1:29" ht="25.5">
      <c r="A230" s="157">
        <f t="shared" si="41"/>
        <v>230</v>
      </c>
      <c r="B230" s="219"/>
      <c r="C230" s="219" t="s">
        <v>1499</v>
      </c>
      <c r="D230" s="220" t="s">
        <v>2152</v>
      </c>
      <c r="E230" s="221" t="s">
        <v>557</v>
      </c>
      <c r="F230" s="219">
        <v>4</v>
      </c>
      <c r="G230" s="222">
        <v>3.2</v>
      </c>
      <c r="H230" s="399" t="s">
        <v>1719</v>
      </c>
      <c r="I230" s="223">
        <v>9</v>
      </c>
      <c r="J230" s="373">
        <v>40.495</v>
      </c>
      <c r="K230" s="427">
        <f t="shared" si="39"/>
        <v>364.455</v>
      </c>
      <c r="L230" s="309"/>
      <c r="M230" s="306"/>
      <c r="N230" s="430">
        <f t="shared" si="33"/>
        <v>0</v>
      </c>
      <c r="O230" s="499">
        <v>142</v>
      </c>
      <c r="P230" s="500">
        <v>3.9444444444444446</v>
      </c>
      <c r="Q230" s="279"/>
      <c r="R230" s="280">
        <v>0.1</v>
      </c>
      <c r="S230" s="433">
        <f t="shared" si="34"/>
        <v>4.0495</v>
      </c>
      <c r="T230" s="281">
        <f t="shared" si="38"/>
        <v>0</v>
      </c>
      <c r="U230" s="295" t="s">
        <v>1614</v>
      </c>
      <c r="AA230">
        <f t="shared" si="40"/>
        <v>0</v>
      </c>
      <c r="AB230">
        <f t="shared" si="36"/>
        <v>0</v>
      </c>
      <c r="AC230">
        <f t="shared" si="37"/>
        <v>0</v>
      </c>
    </row>
    <row r="231" spans="1:29" ht="25.5">
      <c r="A231" s="157">
        <f t="shared" si="41"/>
        <v>231</v>
      </c>
      <c r="B231" s="219"/>
      <c r="C231" s="219" t="s">
        <v>1499</v>
      </c>
      <c r="D231" s="220" t="s">
        <v>1413</v>
      </c>
      <c r="E231" s="221" t="s">
        <v>557</v>
      </c>
      <c r="F231" s="219">
        <v>4</v>
      </c>
      <c r="G231" s="222">
        <v>3.2</v>
      </c>
      <c r="H231" s="399" t="s">
        <v>1414</v>
      </c>
      <c r="I231" s="223">
        <v>9</v>
      </c>
      <c r="J231" s="373">
        <v>40.495</v>
      </c>
      <c r="K231" s="427">
        <f t="shared" si="39"/>
        <v>364.455</v>
      </c>
      <c r="L231" s="309"/>
      <c r="M231" s="306"/>
      <c r="N231" s="430">
        <f t="shared" si="33"/>
        <v>0</v>
      </c>
      <c r="O231" s="499">
        <v>0</v>
      </c>
      <c r="P231" s="500">
        <v>0</v>
      </c>
      <c r="Q231" s="302"/>
      <c r="R231" s="280">
        <v>0.1</v>
      </c>
      <c r="S231" s="433">
        <f t="shared" si="34"/>
        <v>4.0495</v>
      </c>
      <c r="T231" s="281">
        <f t="shared" si="38"/>
        <v>0</v>
      </c>
      <c r="U231" s="295" t="s">
        <v>1614</v>
      </c>
      <c r="AA231">
        <f t="shared" si="40"/>
        <v>0</v>
      </c>
      <c r="AB231">
        <f t="shared" si="36"/>
        <v>0</v>
      </c>
      <c r="AC231">
        <f t="shared" si="37"/>
        <v>0</v>
      </c>
    </row>
    <row r="232" spans="1:29" ht="12.75">
      <c r="A232" s="157">
        <f t="shared" si="41"/>
        <v>232</v>
      </c>
      <c r="B232" s="219"/>
      <c r="C232" s="219" t="s">
        <v>1499</v>
      </c>
      <c r="D232" s="220" t="s">
        <v>2153</v>
      </c>
      <c r="E232" s="221" t="s">
        <v>557</v>
      </c>
      <c r="F232" s="219">
        <v>4</v>
      </c>
      <c r="G232" s="222">
        <v>3.2</v>
      </c>
      <c r="H232" s="399" t="s">
        <v>1720</v>
      </c>
      <c r="I232" s="223">
        <v>9</v>
      </c>
      <c r="J232" s="373">
        <v>44.36333333333333</v>
      </c>
      <c r="K232" s="427">
        <f t="shared" si="39"/>
        <v>399.27</v>
      </c>
      <c r="L232" s="309"/>
      <c r="M232" s="306"/>
      <c r="N232" s="430">
        <f t="shared" si="33"/>
        <v>0</v>
      </c>
      <c r="O232" s="499">
        <v>16</v>
      </c>
      <c r="P232" s="500">
        <v>0.4444444444444444</v>
      </c>
      <c r="Q232" s="279"/>
      <c r="R232" s="280">
        <v>0.1</v>
      </c>
      <c r="S232" s="433">
        <f t="shared" si="34"/>
        <v>4.436333333333333</v>
      </c>
      <c r="T232" s="281">
        <f t="shared" si="38"/>
        <v>0</v>
      </c>
      <c r="U232" s="295" t="s">
        <v>1614</v>
      </c>
      <c r="AA232">
        <f t="shared" si="40"/>
        <v>0</v>
      </c>
      <c r="AB232">
        <f t="shared" si="36"/>
        <v>0</v>
      </c>
      <c r="AC232">
        <f t="shared" si="37"/>
        <v>0</v>
      </c>
    </row>
    <row r="233" spans="1:29" ht="12.75">
      <c r="A233" s="157">
        <f t="shared" si="41"/>
        <v>233</v>
      </c>
      <c r="B233" s="219"/>
      <c r="C233" s="219" t="s">
        <v>1499</v>
      </c>
      <c r="D233" s="220" t="s">
        <v>2154</v>
      </c>
      <c r="E233" s="221" t="s">
        <v>557</v>
      </c>
      <c r="F233" s="219">
        <v>4</v>
      </c>
      <c r="G233" s="222">
        <v>3.2</v>
      </c>
      <c r="H233" s="399" t="s">
        <v>1721</v>
      </c>
      <c r="I233" s="223">
        <v>9</v>
      </c>
      <c r="J233" s="373">
        <v>43.035</v>
      </c>
      <c r="K233" s="427">
        <f t="shared" si="39"/>
        <v>387.31499999999994</v>
      </c>
      <c r="L233" s="309"/>
      <c r="M233" s="306"/>
      <c r="N233" s="430">
        <f t="shared" si="33"/>
        <v>0</v>
      </c>
      <c r="O233" s="499">
        <v>102</v>
      </c>
      <c r="P233" s="500">
        <v>2.8333333333333335</v>
      </c>
      <c r="Q233" s="279"/>
      <c r="R233" s="280">
        <v>0.1</v>
      </c>
      <c r="S233" s="433">
        <f t="shared" si="34"/>
        <v>4.3035</v>
      </c>
      <c r="T233" s="281">
        <f t="shared" si="38"/>
        <v>0</v>
      </c>
      <c r="U233" s="295" t="s">
        <v>1614</v>
      </c>
      <c r="AA233">
        <f t="shared" si="40"/>
        <v>0</v>
      </c>
      <c r="AB233">
        <f t="shared" si="36"/>
        <v>0</v>
      </c>
      <c r="AC233">
        <f t="shared" si="37"/>
        <v>0</v>
      </c>
    </row>
    <row r="234" spans="1:29" ht="12.75">
      <c r="A234" s="157">
        <f t="shared" si="41"/>
        <v>234</v>
      </c>
      <c r="B234" s="219"/>
      <c r="C234" s="219" t="s">
        <v>1499</v>
      </c>
      <c r="D234" s="220" t="s">
        <v>2155</v>
      </c>
      <c r="E234" s="221" t="s">
        <v>557</v>
      </c>
      <c r="F234" s="219">
        <v>4</v>
      </c>
      <c r="G234" s="222">
        <v>3.2</v>
      </c>
      <c r="H234" s="399" t="s">
        <v>527</v>
      </c>
      <c r="I234" s="223">
        <v>9</v>
      </c>
      <c r="J234" s="373">
        <v>43.035</v>
      </c>
      <c r="K234" s="427">
        <f t="shared" si="39"/>
        <v>387.31499999999994</v>
      </c>
      <c r="L234" s="309"/>
      <c r="M234" s="306"/>
      <c r="N234" s="430">
        <f t="shared" si="33"/>
        <v>0</v>
      </c>
      <c r="O234" s="499">
        <v>180</v>
      </c>
      <c r="P234" s="500">
        <v>5</v>
      </c>
      <c r="Q234" s="279"/>
      <c r="R234" s="280">
        <v>0.1</v>
      </c>
      <c r="S234" s="433">
        <f t="shared" si="34"/>
        <v>4.3035</v>
      </c>
      <c r="T234" s="281">
        <f t="shared" si="38"/>
        <v>0</v>
      </c>
      <c r="U234" s="295" t="s">
        <v>1614</v>
      </c>
      <c r="AA234">
        <f t="shared" si="40"/>
        <v>0</v>
      </c>
      <c r="AB234">
        <f t="shared" si="36"/>
        <v>0</v>
      </c>
      <c r="AC234">
        <f t="shared" si="37"/>
        <v>0</v>
      </c>
    </row>
    <row r="235" spans="1:29" ht="12.75">
      <c r="A235" s="157">
        <f t="shared" si="41"/>
        <v>235</v>
      </c>
      <c r="B235" s="219"/>
      <c r="C235" s="219" t="s">
        <v>1499</v>
      </c>
      <c r="D235" s="220" t="s">
        <v>2156</v>
      </c>
      <c r="E235" s="221" t="s">
        <v>557</v>
      </c>
      <c r="F235" s="219">
        <v>4</v>
      </c>
      <c r="G235" s="222">
        <v>3.2</v>
      </c>
      <c r="H235" s="399" t="s">
        <v>528</v>
      </c>
      <c r="I235" s="223">
        <v>9</v>
      </c>
      <c r="J235" s="373">
        <v>43.035</v>
      </c>
      <c r="K235" s="427">
        <f t="shared" si="39"/>
        <v>387.31499999999994</v>
      </c>
      <c r="L235" s="309"/>
      <c r="M235" s="306"/>
      <c r="N235" s="430">
        <f t="shared" si="33"/>
        <v>0</v>
      </c>
      <c r="O235" s="499">
        <v>187</v>
      </c>
      <c r="P235" s="500">
        <v>5.194444444444445</v>
      </c>
      <c r="Q235" s="279"/>
      <c r="R235" s="280">
        <v>0.1</v>
      </c>
      <c r="S235" s="433">
        <f t="shared" si="34"/>
        <v>4.3035</v>
      </c>
      <c r="T235" s="281">
        <f t="shared" si="38"/>
        <v>0</v>
      </c>
      <c r="U235" s="295" t="s">
        <v>1614</v>
      </c>
      <c r="AA235">
        <f t="shared" si="40"/>
        <v>0</v>
      </c>
      <c r="AB235">
        <f t="shared" si="36"/>
        <v>0</v>
      </c>
      <c r="AC235">
        <f t="shared" si="37"/>
        <v>0</v>
      </c>
    </row>
    <row r="236" spans="1:29" ht="12.75">
      <c r="A236" s="157">
        <f t="shared" si="41"/>
        <v>236</v>
      </c>
      <c r="B236" s="219"/>
      <c r="C236" s="219" t="s">
        <v>1499</v>
      </c>
      <c r="D236" s="220" t="s">
        <v>2157</v>
      </c>
      <c r="E236" s="221" t="s">
        <v>557</v>
      </c>
      <c r="F236" s="219">
        <v>4</v>
      </c>
      <c r="G236" s="222">
        <v>3.2</v>
      </c>
      <c r="H236" s="399" t="s">
        <v>529</v>
      </c>
      <c r="I236" s="223">
        <v>9</v>
      </c>
      <c r="J236" s="373">
        <v>37.95333333333333</v>
      </c>
      <c r="K236" s="427">
        <f t="shared" si="39"/>
        <v>341.58</v>
      </c>
      <c r="L236" s="309"/>
      <c r="M236" s="306"/>
      <c r="N236" s="430">
        <f t="shared" si="33"/>
        <v>0</v>
      </c>
      <c r="O236" s="499">
        <v>0</v>
      </c>
      <c r="P236" s="500">
        <v>0</v>
      </c>
      <c r="Q236" s="279"/>
      <c r="R236" s="280">
        <v>0.1</v>
      </c>
      <c r="S236" s="433">
        <f t="shared" si="34"/>
        <v>3.7953333333333337</v>
      </c>
      <c r="T236" s="281">
        <f t="shared" si="38"/>
        <v>0</v>
      </c>
      <c r="U236" s="295" t="s">
        <v>1614</v>
      </c>
      <c r="AA236">
        <f t="shared" si="40"/>
        <v>0</v>
      </c>
      <c r="AB236">
        <f t="shared" si="36"/>
        <v>0</v>
      </c>
      <c r="AC236">
        <f t="shared" si="37"/>
        <v>0</v>
      </c>
    </row>
    <row r="237" spans="1:29" ht="12.75">
      <c r="A237" s="157">
        <f t="shared" si="41"/>
        <v>237</v>
      </c>
      <c r="B237" s="219"/>
      <c r="C237" s="219" t="s">
        <v>1499</v>
      </c>
      <c r="D237" s="220" t="s">
        <v>2158</v>
      </c>
      <c r="E237" s="221" t="s">
        <v>557</v>
      </c>
      <c r="F237" s="219">
        <v>4</v>
      </c>
      <c r="G237" s="222">
        <v>3.2</v>
      </c>
      <c r="H237" s="399" t="s">
        <v>530</v>
      </c>
      <c r="I237" s="223">
        <v>9</v>
      </c>
      <c r="J237" s="373">
        <v>43.035</v>
      </c>
      <c r="K237" s="427">
        <f t="shared" si="39"/>
        <v>387.31499999999994</v>
      </c>
      <c r="L237" s="309"/>
      <c r="M237" s="306"/>
      <c r="N237" s="430">
        <f t="shared" si="33"/>
        <v>0</v>
      </c>
      <c r="O237" s="499">
        <v>0</v>
      </c>
      <c r="P237" s="500">
        <v>0</v>
      </c>
      <c r="Q237" s="279"/>
      <c r="R237" s="280">
        <v>0.1</v>
      </c>
      <c r="S237" s="433">
        <f t="shared" si="34"/>
        <v>4.3035</v>
      </c>
      <c r="T237" s="281">
        <f t="shared" si="38"/>
        <v>0</v>
      </c>
      <c r="U237" s="295" t="s">
        <v>1614</v>
      </c>
      <c r="AA237">
        <f t="shared" si="40"/>
        <v>0</v>
      </c>
      <c r="AB237">
        <f t="shared" si="36"/>
        <v>0</v>
      </c>
      <c r="AC237">
        <f t="shared" si="37"/>
        <v>0</v>
      </c>
    </row>
    <row r="238" spans="1:29" ht="12.75">
      <c r="A238" s="157">
        <f t="shared" si="41"/>
        <v>238</v>
      </c>
      <c r="B238" s="219"/>
      <c r="C238" s="219" t="s">
        <v>1499</v>
      </c>
      <c r="D238" s="220" t="s">
        <v>2159</v>
      </c>
      <c r="E238" s="221" t="s">
        <v>557</v>
      </c>
      <c r="F238" s="219">
        <v>4</v>
      </c>
      <c r="G238" s="222">
        <v>3.2</v>
      </c>
      <c r="H238" s="399" t="s">
        <v>531</v>
      </c>
      <c r="I238" s="223">
        <v>9</v>
      </c>
      <c r="J238" s="373">
        <v>35.41166666666666</v>
      </c>
      <c r="K238" s="427">
        <f t="shared" si="39"/>
        <v>318.7049999999999</v>
      </c>
      <c r="L238" s="309"/>
      <c r="M238" s="306"/>
      <c r="N238" s="430">
        <f aca="true" t="shared" si="42" ref="N238:N244">(J238*L238+T238)+(M238*K238)</f>
        <v>0</v>
      </c>
      <c r="O238" s="499">
        <v>197</v>
      </c>
      <c r="P238" s="500">
        <v>5.472222222222222</v>
      </c>
      <c r="Q238" s="279"/>
      <c r="R238" s="280">
        <v>0.1</v>
      </c>
      <c r="S238" s="433">
        <f aca="true" t="shared" si="43" ref="S238:S244">R238*J238</f>
        <v>3.5411666666666664</v>
      </c>
      <c r="T238" s="281">
        <f t="shared" si="38"/>
        <v>0</v>
      </c>
      <c r="U238" s="295" t="s">
        <v>1614</v>
      </c>
      <c r="AA238">
        <f t="shared" si="40"/>
        <v>0</v>
      </c>
      <c r="AB238">
        <f t="shared" si="36"/>
        <v>0</v>
      </c>
      <c r="AC238">
        <f t="shared" si="37"/>
        <v>0</v>
      </c>
    </row>
    <row r="239" spans="1:29" ht="12.75">
      <c r="A239" s="157">
        <f t="shared" si="41"/>
        <v>239</v>
      </c>
      <c r="B239" s="219"/>
      <c r="C239" s="219" t="s">
        <v>1499</v>
      </c>
      <c r="D239" s="220" t="s">
        <v>2160</v>
      </c>
      <c r="E239" s="221" t="s">
        <v>557</v>
      </c>
      <c r="F239" s="219">
        <v>4</v>
      </c>
      <c r="G239" s="222">
        <v>3.2</v>
      </c>
      <c r="H239" s="389" t="s">
        <v>2982</v>
      </c>
      <c r="I239" s="223">
        <v>9</v>
      </c>
      <c r="J239" s="373">
        <v>28.828333333333333</v>
      </c>
      <c r="K239" s="427">
        <f t="shared" si="39"/>
        <v>259.455</v>
      </c>
      <c r="L239" s="309"/>
      <c r="M239" s="306"/>
      <c r="N239" s="430">
        <f t="shared" si="42"/>
        <v>0</v>
      </c>
      <c r="O239" s="499">
        <v>136</v>
      </c>
      <c r="P239" s="500">
        <v>3.7777777777777777</v>
      </c>
      <c r="Q239" s="279"/>
      <c r="R239" s="280">
        <v>0.1</v>
      </c>
      <c r="S239" s="433">
        <f t="shared" si="43"/>
        <v>2.8828333333333336</v>
      </c>
      <c r="T239" s="281">
        <f t="shared" si="38"/>
        <v>0</v>
      </c>
      <c r="U239" s="295" t="s">
        <v>1614</v>
      </c>
      <c r="AA239">
        <f t="shared" si="40"/>
        <v>0</v>
      </c>
      <c r="AB239">
        <f t="shared" si="36"/>
        <v>0</v>
      </c>
      <c r="AC239">
        <f t="shared" si="37"/>
        <v>0</v>
      </c>
    </row>
    <row r="240" spans="1:29" ht="12.75">
      <c r="A240" s="157">
        <f t="shared" si="41"/>
        <v>240</v>
      </c>
      <c r="B240" s="219"/>
      <c r="C240" s="219" t="s">
        <v>1499</v>
      </c>
      <c r="D240" s="220" t="s">
        <v>1415</v>
      </c>
      <c r="E240" s="221" t="s">
        <v>557</v>
      </c>
      <c r="F240" s="219">
        <v>4</v>
      </c>
      <c r="G240" s="222">
        <v>3.2</v>
      </c>
      <c r="H240" s="399" t="s">
        <v>2983</v>
      </c>
      <c r="I240" s="223">
        <v>9</v>
      </c>
      <c r="J240" s="373">
        <v>29.061666666666667</v>
      </c>
      <c r="K240" s="427">
        <f t="shared" si="39"/>
        <v>261.555</v>
      </c>
      <c r="L240" s="309"/>
      <c r="M240" s="306"/>
      <c r="N240" s="430">
        <f t="shared" si="42"/>
        <v>0</v>
      </c>
      <c r="O240" s="499">
        <v>0</v>
      </c>
      <c r="P240" s="500">
        <v>0</v>
      </c>
      <c r="Q240" s="302"/>
      <c r="R240" s="280">
        <v>0.1</v>
      </c>
      <c r="S240" s="433">
        <f t="shared" si="43"/>
        <v>2.906166666666667</v>
      </c>
      <c r="T240" s="281">
        <f t="shared" si="38"/>
        <v>0</v>
      </c>
      <c r="U240" s="295" t="s">
        <v>1614</v>
      </c>
      <c r="AA240">
        <f t="shared" si="40"/>
        <v>0</v>
      </c>
      <c r="AB240">
        <f t="shared" si="36"/>
        <v>0</v>
      </c>
      <c r="AC240">
        <f t="shared" si="37"/>
        <v>0</v>
      </c>
    </row>
    <row r="241" spans="1:29" ht="12.75">
      <c r="A241" s="157">
        <f t="shared" si="41"/>
        <v>241</v>
      </c>
      <c r="B241" s="219"/>
      <c r="C241" s="219" t="s">
        <v>1499</v>
      </c>
      <c r="D241" s="220" t="s">
        <v>2161</v>
      </c>
      <c r="E241" s="221" t="s">
        <v>557</v>
      </c>
      <c r="F241" s="219">
        <v>4</v>
      </c>
      <c r="G241" s="222">
        <v>3.2</v>
      </c>
      <c r="H241" s="399" t="s">
        <v>533</v>
      </c>
      <c r="I241" s="223">
        <v>9</v>
      </c>
      <c r="J241" s="373">
        <v>35.41166666666666</v>
      </c>
      <c r="K241" s="427">
        <f t="shared" si="39"/>
        <v>318.7049999999999</v>
      </c>
      <c r="L241" s="309"/>
      <c r="M241" s="306"/>
      <c r="N241" s="430">
        <f t="shared" si="42"/>
        <v>0</v>
      </c>
      <c r="O241" s="499">
        <v>137</v>
      </c>
      <c r="P241" s="500">
        <v>3.8055555555555554</v>
      </c>
      <c r="Q241" s="279"/>
      <c r="R241" s="280">
        <v>0.1</v>
      </c>
      <c r="S241" s="433">
        <f t="shared" si="43"/>
        <v>3.5411666666666664</v>
      </c>
      <c r="T241" s="281">
        <f t="shared" si="38"/>
        <v>0</v>
      </c>
      <c r="U241" s="295" t="s">
        <v>1614</v>
      </c>
      <c r="AA241">
        <f t="shared" si="40"/>
        <v>0</v>
      </c>
      <c r="AB241">
        <f t="shared" si="36"/>
        <v>0</v>
      </c>
      <c r="AC241">
        <f t="shared" si="37"/>
        <v>0</v>
      </c>
    </row>
    <row r="242" spans="1:29" ht="25.5">
      <c r="A242" s="157">
        <f t="shared" si="41"/>
        <v>242</v>
      </c>
      <c r="B242" s="219"/>
      <c r="C242" s="219" t="s">
        <v>1499</v>
      </c>
      <c r="D242" s="220" t="s">
        <v>2162</v>
      </c>
      <c r="E242" s="221" t="s">
        <v>557</v>
      </c>
      <c r="F242" s="219">
        <v>4</v>
      </c>
      <c r="G242" s="222">
        <v>3.2</v>
      </c>
      <c r="H242" s="399" t="s">
        <v>534</v>
      </c>
      <c r="I242" s="223">
        <v>6</v>
      </c>
      <c r="J242" s="373">
        <v>47.20000000000001</v>
      </c>
      <c r="K242" s="427">
        <f t="shared" si="39"/>
        <v>283.20000000000005</v>
      </c>
      <c r="L242" s="309"/>
      <c r="M242" s="306"/>
      <c r="N242" s="430">
        <f t="shared" si="42"/>
        <v>0</v>
      </c>
      <c r="O242" s="499">
        <v>1</v>
      </c>
      <c r="P242" s="500">
        <v>0.041666666666666664</v>
      </c>
      <c r="Q242" s="279"/>
      <c r="R242" s="280">
        <v>0.1</v>
      </c>
      <c r="S242" s="433">
        <f t="shared" si="43"/>
        <v>4.7200000000000015</v>
      </c>
      <c r="T242" s="281">
        <f t="shared" si="38"/>
        <v>0</v>
      </c>
      <c r="U242" s="295" t="s">
        <v>1614</v>
      </c>
      <c r="AA242">
        <f t="shared" si="40"/>
        <v>0</v>
      </c>
      <c r="AB242">
        <f t="shared" si="36"/>
        <v>0</v>
      </c>
      <c r="AC242">
        <f t="shared" si="37"/>
        <v>0</v>
      </c>
    </row>
    <row r="243" spans="1:29" ht="25.5">
      <c r="A243" s="157">
        <f t="shared" si="41"/>
        <v>243</v>
      </c>
      <c r="B243" s="219"/>
      <c r="C243" s="219" t="s">
        <v>1499</v>
      </c>
      <c r="D243" s="220" t="s">
        <v>2163</v>
      </c>
      <c r="E243" s="221" t="s">
        <v>557</v>
      </c>
      <c r="F243" s="219">
        <v>4</v>
      </c>
      <c r="G243" s="222">
        <v>3.2</v>
      </c>
      <c r="H243" s="399" t="s">
        <v>535</v>
      </c>
      <c r="I243" s="223">
        <v>6</v>
      </c>
      <c r="J243" s="373">
        <v>52.8025</v>
      </c>
      <c r="K243" s="427">
        <f t="shared" si="39"/>
        <v>316.815</v>
      </c>
      <c r="L243" s="309"/>
      <c r="M243" s="306"/>
      <c r="N243" s="430">
        <f t="shared" si="42"/>
        <v>0</v>
      </c>
      <c r="O243" s="499">
        <v>8</v>
      </c>
      <c r="P243" s="500">
        <v>0.3333333333333333</v>
      </c>
      <c r="Q243" s="279"/>
      <c r="R243" s="280">
        <v>0.1</v>
      </c>
      <c r="S243" s="433">
        <f t="shared" si="43"/>
        <v>5.2802500000000006</v>
      </c>
      <c r="T243" s="281">
        <f t="shared" si="38"/>
        <v>0</v>
      </c>
      <c r="U243" s="295" t="s">
        <v>1614</v>
      </c>
      <c r="AA243">
        <f t="shared" si="40"/>
        <v>0</v>
      </c>
      <c r="AB243">
        <f t="shared" si="36"/>
        <v>0</v>
      </c>
      <c r="AC243">
        <f t="shared" si="37"/>
        <v>0</v>
      </c>
    </row>
    <row r="244" spans="1:29" ht="12.75">
      <c r="A244" s="157">
        <f t="shared" si="41"/>
        <v>244</v>
      </c>
      <c r="B244" s="219"/>
      <c r="C244" s="219" t="s">
        <v>1499</v>
      </c>
      <c r="D244" s="220" t="s">
        <v>2164</v>
      </c>
      <c r="E244" s="221" t="s">
        <v>557</v>
      </c>
      <c r="F244" s="219">
        <v>4</v>
      </c>
      <c r="G244" s="222">
        <v>3.2</v>
      </c>
      <c r="H244" s="399" t="s">
        <v>536</v>
      </c>
      <c r="I244" s="223">
        <v>9</v>
      </c>
      <c r="J244" s="373">
        <v>38.47</v>
      </c>
      <c r="K244" s="427">
        <f>J244*I244</f>
        <v>346.23</v>
      </c>
      <c r="L244" s="309"/>
      <c r="M244" s="306"/>
      <c r="N244" s="430">
        <f t="shared" si="42"/>
        <v>0</v>
      </c>
      <c r="O244" s="499">
        <v>0</v>
      </c>
      <c r="P244" s="500">
        <v>0</v>
      </c>
      <c r="Q244" s="279"/>
      <c r="R244" s="280">
        <v>0.1</v>
      </c>
      <c r="S244" s="433">
        <f t="shared" si="43"/>
        <v>3.847</v>
      </c>
      <c r="T244" s="281">
        <f t="shared" si="38"/>
        <v>0</v>
      </c>
      <c r="U244" s="293" t="s">
        <v>1615</v>
      </c>
      <c r="AA244">
        <f t="shared" si="40"/>
        <v>0</v>
      </c>
      <c r="AB244">
        <f t="shared" si="36"/>
        <v>0</v>
      </c>
      <c r="AC244">
        <f t="shared" si="37"/>
        <v>0</v>
      </c>
    </row>
    <row r="245" spans="1:29" ht="12.75">
      <c r="A245" s="157">
        <f t="shared" si="41"/>
        <v>245</v>
      </c>
      <c r="B245" s="219"/>
      <c r="C245" s="219" t="s">
        <v>1499</v>
      </c>
      <c r="D245" s="220" t="s">
        <v>2165</v>
      </c>
      <c r="E245" s="221" t="s">
        <v>557</v>
      </c>
      <c r="F245" s="219">
        <v>4</v>
      </c>
      <c r="G245" s="222">
        <v>3.2</v>
      </c>
      <c r="H245" s="405" t="s">
        <v>1520</v>
      </c>
      <c r="I245" s="223">
        <v>9</v>
      </c>
      <c r="J245" s="373">
        <v>32.656666666666666</v>
      </c>
      <c r="K245" s="427">
        <f aca="true" t="shared" si="44" ref="K245:K262">J245*I245</f>
        <v>293.90999999999997</v>
      </c>
      <c r="L245" s="309"/>
      <c r="M245" s="306"/>
      <c r="N245" s="430">
        <f aca="true" t="shared" si="45" ref="N245:N262">(J245*L245+T245)+(M245*K245)</f>
        <v>0</v>
      </c>
      <c r="O245" s="499">
        <v>186</v>
      </c>
      <c r="P245" s="500">
        <v>5.166666666666667</v>
      </c>
      <c r="Q245" s="279"/>
      <c r="R245" s="280">
        <v>0.1</v>
      </c>
      <c r="S245" s="433">
        <f aca="true" t="shared" si="46" ref="S245:S262">R245*J245</f>
        <v>3.2656666666666667</v>
      </c>
      <c r="T245" s="281">
        <f t="shared" si="38"/>
        <v>0</v>
      </c>
      <c r="U245" s="293" t="s">
        <v>1615</v>
      </c>
      <c r="AA245">
        <f t="shared" si="40"/>
        <v>0</v>
      </c>
      <c r="AB245">
        <f t="shared" si="36"/>
        <v>0</v>
      </c>
      <c r="AC245">
        <f t="shared" si="37"/>
        <v>0</v>
      </c>
    </row>
    <row r="246" spans="1:29" ht="12.75">
      <c r="A246" s="157">
        <f t="shared" si="41"/>
        <v>246</v>
      </c>
      <c r="B246" s="219"/>
      <c r="C246" s="219" t="s">
        <v>1499</v>
      </c>
      <c r="D246" s="220" t="s">
        <v>2166</v>
      </c>
      <c r="E246" s="221" t="s">
        <v>557</v>
      </c>
      <c r="F246" s="219">
        <v>4</v>
      </c>
      <c r="G246" s="222">
        <v>3.2</v>
      </c>
      <c r="H246" s="405" t="s">
        <v>1521</v>
      </c>
      <c r="I246" s="223">
        <v>9</v>
      </c>
      <c r="J246" s="373">
        <v>32.656666666666666</v>
      </c>
      <c r="K246" s="427">
        <f t="shared" si="44"/>
        <v>293.90999999999997</v>
      </c>
      <c r="L246" s="309"/>
      <c r="M246" s="306"/>
      <c r="N246" s="430">
        <f t="shared" si="45"/>
        <v>0</v>
      </c>
      <c r="O246" s="499">
        <v>0</v>
      </c>
      <c r="P246" s="500">
        <v>0</v>
      </c>
      <c r="Q246" s="279"/>
      <c r="R246" s="280">
        <v>0.1</v>
      </c>
      <c r="S246" s="433">
        <f t="shared" si="46"/>
        <v>3.2656666666666667</v>
      </c>
      <c r="T246" s="281">
        <f t="shared" si="38"/>
        <v>0</v>
      </c>
      <c r="U246" s="293" t="s">
        <v>1615</v>
      </c>
      <c r="AA246">
        <f t="shared" si="40"/>
        <v>0</v>
      </c>
      <c r="AB246">
        <f t="shared" si="36"/>
        <v>0</v>
      </c>
      <c r="AC246">
        <f t="shared" si="37"/>
        <v>0</v>
      </c>
    </row>
    <row r="247" spans="1:29" ht="12.75">
      <c r="A247" s="157">
        <f t="shared" si="41"/>
        <v>247</v>
      </c>
      <c r="B247" s="219"/>
      <c r="C247" s="219" t="s">
        <v>1499</v>
      </c>
      <c r="D247" s="220" t="s">
        <v>2167</v>
      </c>
      <c r="E247" s="221" t="s">
        <v>557</v>
      </c>
      <c r="F247" s="219">
        <v>4</v>
      </c>
      <c r="G247" s="222">
        <v>3.2</v>
      </c>
      <c r="H247" s="406" t="s">
        <v>1522</v>
      </c>
      <c r="I247" s="223">
        <v>9</v>
      </c>
      <c r="J247" s="373">
        <v>32.656666666666666</v>
      </c>
      <c r="K247" s="427">
        <f t="shared" si="44"/>
        <v>293.90999999999997</v>
      </c>
      <c r="L247" s="309"/>
      <c r="M247" s="306"/>
      <c r="N247" s="430">
        <f t="shared" si="45"/>
        <v>0</v>
      </c>
      <c r="O247" s="499">
        <v>24</v>
      </c>
      <c r="P247" s="500">
        <v>0.6666666666666666</v>
      </c>
      <c r="Q247" s="279"/>
      <c r="R247" s="280">
        <v>0.1</v>
      </c>
      <c r="S247" s="433">
        <f t="shared" si="46"/>
        <v>3.2656666666666667</v>
      </c>
      <c r="T247" s="281">
        <f t="shared" si="38"/>
        <v>0</v>
      </c>
      <c r="U247" s="293" t="s">
        <v>1615</v>
      </c>
      <c r="AA247">
        <f t="shared" si="40"/>
        <v>0</v>
      </c>
      <c r="AB247">
        <f t="shared" si="36"/>
        <v>0</v>
      </c>
      <c r="AC247">
        <f t="shared" si="37"/>
        <v>0</v>
      </c>
    </row>
    <row r="248" spans="1:29" ht="12.75">
      <c r="A248" s="157">
        <f t="shared" si="41"/>
        <v>248</v>
      </c>
      <c r="B248" s="219"/>
      <c r="C248" s="219" t="s">
        <v>1499</v>
      </c>
      <c r="D248" s="220" t="s">
        <v>2168</v>
      </c>
      <c r="E248" s="221" t="s">
        <v>557</v>
      </c>
      <c r="F248" s="219">
        <v>4</v>
      </c>
      <c r="G248" s="222">
        <v>3.2</v>
      </c>
      <c r="H248" s="406" t="s">
        <v>1523</v>
      </c>
      <c r="I248" s="223">
        <v>9</v>
      </c>
      <c r="J248" s="373">
        <v>32.656666666666666</v>
      </c>
      <c r="K248" s="427">
        <f t="shared" si="44"/>
        <v>293.90999999999997</v>
      </c>
      <c r="L248" s="309"/>
      <c r="M248" s="306"/>
      <c r="N248" s="430">
        <f t="shared" si="45"/>
        <v>0</v>
      </c>
      <c r="O248" s="499">
        <v>5</v>
      </c>
      <c r="P248" s="500">
        <v>0.1388888888888889</v>
      </c>
      <c r="Q248" s="279"/>
      <c r="R248" s="280">
        <v>0.1</v>
      </c>
      <c r="S248" s="433">
        <f t="shared" si="46"/>
        <v>3.2656666666666667</v>
      </c>
      <c r="T248" s="281">
        <f t="shared" si="38"/>
        <v>0</v>
      </c>
      <c r="U248" s="293" t="s">
        <v>1615</v>
      </c>
      <c r="AA248">
        <f t="shared" si="40"/>
        <v>0</v>
      </c>
      <c r="AB248">
        <f t="shared" si="36"/>
        <v>0</v>
      </c>
      <c r="AC248">
        <f t="shared" si="37"/>
        <v>0</v>
      </c>
    </row>
    <row r="249" spans="1:29" ht="12.75">
      <c r="A249" s="157">
        <f t="shared" si="41"/>
        <v>249</v>
      </c>
      <c r="B249" s="219"/>
      <c r="C249" s="219" t="s">
        <v>1499</v>
      </c>
      <c r="D249" s="220" t="s">
        <v>2169</v>
      </c>
      <c r="E249" s="221" t="s">
        <v>557</v>
      </c>
      <c r="F249" s="219">
        <v>4</v>
      </c>
      <c r="G249" s="222">
        <v>3.2</v>
      </c>
      <c r="H249" s="406" t="s">
        <v>1524</v>
      </c>
      <c r="I249" s="223">
        <v>9</v>
      </c>
      <c r="J249" s="373">
        <v>32.656666666666666</v>
      </c>
      <c r="K249" s="427">
        <f t="shared" si="44"/>
        <v>293.90999999999997</v>
      </c>
      <c r="L249" s="309"/>
      <c r="M249" s="306"/>
      <c r="N249" s="430">
        <f t="shared" si="45"/>
        <v>0</v>
      </c>
      <c r="O249" s="499">
        <v>3</v>
      </c>
      <c r="P249" s="500">
        <v>0.08333333333333333</v>
      </c>
      <c r="Q249" s="279"/>
      <c r="R249" s="280">
        <v>0.1</v>
      </c>
      <c r="S249" s="433">
        <f t="shared" si="46"/>
        <v>3.2656666666666667</v>
      </c>
      <c r="T249" s="281">
        <f t="shared" si="38"/>
        <v>0</v>
      </c>
      <c r="U249" s="293" t="s">
        <v>1615</v>
      </c>
      <c r="AA249">
        <f t="shared" si="40"/>
        <v>0</v>
      </c>
      <c r="AB249">
        <f t="shared" si="36"/>
        <v>0</v>
      </c>
      <c r="AC249">
        <f t="shared" si="37"/>
        <v>0</v>
      </c>
    </row>
    <row r="250" spans="1:29" ht="12.75">
      <c r="A250" s="157">
        <f t="shared" si="41"/>
        <v>250</v>
      </c>
      <c r="B250" s="219"/>
      <c r="C250" s="219" t="s">
        <v>1499</v>
      </c>
      <c r="D250" s="220" t="s">
        <v>2170</v>
      </c>
      <c r="E250" s="221" t="s">
        <v>557</v>
      </c>
      <c r="F250" s="219">
        <v>4</v>
      </c>
      <c r="G250" s="222">
        <v>3.2</v>
      </c>
      <c r="H250" s="406" t="s">
        <v>1525</v>
      </c>
      <c r="I250" s="223">
        <v>9</v>
      </c>
      <c r="J250" s="373">
        <v>32.656666666666666</v>
      </c>
      <c r="K250" s="427">
        <f t="shared" si="44"/>
        <v>293.90999999999997</v>
      </c>
      <c r="L250" s="309"/>
      <c r="M250" s="306"/>
      <c r="N250" s="430">
        <f t="shared" si="45"/>
        <v>0</v>
      </c>
      <c r="O250" s="499">
        <v>3</v>
      </c>
      <c r="P250" s="500">
        <v>0.08333333333333333</v>
      </c>
      <c r="Q250" s="279"/>
      <c r="R250" s="280">
        <v>0.1</v>
      </c>
      <c r="S250" s="433">
        <f t="shared" si="46"/>
        <v>3.2656666666666667</v>
      </c>
      <c r="T250" s="281">
        <f t="shared" si="38"/>
        <v>0</v>
      </c>
      <c r="U250" s="293" t="s">
        <v>1615</v>
      </c>
      <c r="AA250">
        <f t="shared" si="40"/>
        <v>0</v>
      </c>
      <c r="AB250">
        <f t="shared" si="36"/>
        <v>0</v>
      </c>
      <c r="AC250">
        <f t="shared" si="37"/>
        <v>0</v>
      </c>
    </row>
    <row r="251" spans="1:29" ht="12.75">
      <c r="A251" s="157">
        <f t="shared" si="41"/>
        <v>251</v>
      </c>
      <c r="B251" s="219"/>
      <c r="C251" s="219" t="s">
        <v>1499</v>
      </c>
      <c r="D251" s="220" t="s">
        <v>2171</v>
      </c>
      <c r="E251" s="221" t="s">
        <v>557</v>
      </c>
      <c r="F251" s="219">
        <v>4</v>
      </c>
      <c r="G251" s="222">
        <v>3.2</v>
      </c>
      <c r="H251" s="558" t="s">
        <v>1526</v>
      </c>
      <c r="I251" s="223">
        <v>9</v>
      </c>
      <c r="J251" s="373">
        <v>32.656666666666666</v>
      </c>
      <c r="K251" s="427">
        <f t="shared" si="44"/>
        <v>293.90999999999997</v>
      </c>
      <c r="L251" s="309"/>
      <c r="M251" s="306"/>
      <c r="N251" s="430">
        <f t="shared" si="45"/>
        <v>0</v>
      </c>
      <c r="O251" s="499">
        <v>1</v>
      </c>
      <c r="P251" s="500">
        <v>0.027777777777777776</v>
      </c>
      <c r="Q251" s="279"/>
      <c r="R251" s="280">
        <v>0.1</v>
      </c>
      <c r="S251" s="433">
        <f t="shared" si="46"/>
        <v>3.2656666666666667</v>
      </c>
      <c r="T251" s="281">
        <f t="shared" si="38"/>
        <v>0</v>
      </c>
      <c r="U251" s="293" t="s">
        <v>1615</v>
      </c>
      <c r="AA251">
        <f t="shared" si="40"/>
        <v>0</v>
      </c>
      <c r="AB251">
        <f t="shared" si="36"/>
        <v>0</v>
      </c>
      <c r="AC251">
        <f t="shared" si="37"/>
        <v>0</v>
      </c>
    </row>
    <row r="252" spans="1:29" ht="12.75">
      <c r="A252" s="157">
        <f t="shared" si="41"/>
        <v>252</v>
      </c>
      <c r="B252" s="219"/>
      <c r="C252" s="219" t="s">
        <v>1499</v>
      </c>
      <c r="D252" s="220" t="s">
        <v>2172</v>
      </c>
      <c r="E252" s="221" t="s">
        <v>557</v>
      </c>
      <c r="F252" s="219">
        <v>4</v>
      </c>
      <c r="G252" s="222">
        <v>3.2</v>
      </c>
      <c r="H252" s="558" t="s">
        <v>1527</v>
      </c>
      <c r="I252" s="223">
        <v>9</v>
      </c>
      <c r="J252" s="373">
        <v>32.656666666666666</v>
      </c>
      <c r="K252" s="427">
        <f t="shared" si="44"/>
        <v>293.90999999999997</v>
      </c>
      <c r="L252" s="309"/>
      <c r="M252" s="306"/>
      <c r="N252" s="430">
        <f t="shared" si="45"/>
        <v>0</v>
      </c>
      <c r="O252" s="499">
        <v>3</v>
      </c>
      <c r="P252" s="500">
        <v>0.08333333333333333</v>
      </c>
      <c r="Q252" s="279"/>
      <c r="R252" s="280">
        <v>0.1</v>
      </c>
      <c r="S252" s="433">
        <f t="shared" si="46"/>
        <v>3.2656666666666667</v>
      </c>
      <c r="T252" s="281">
        <f t="shared" si="38"/>
        <v>0</v>
      </c>
      <c r="U252" s="293" t="s">
        <v>1615</v>
      </c>
      <c r="AA252">
        <f t="shared" si="40"/>
        <v>0</v>
      </c>
      <c r="AB252">
        <f t="shared" si="36"/>
        <v>0</v>
      </c>
      <c r="AC252">
        <f t="shared" si="37"/>
        <v>0</v>
      </c>
    </row>
    <row r="253" spans="1:29" ht="12.75">
      <c r="A253" s="157">
        <f t="shared" si="41"/>
        <v>253</v>
      </c>
      <c r="B253" s="219"/>
      <c r="C253" s="219" t="s">
        <v>1499</v>
      </c>
      <c r="D253" s="220" t="s">
        <v>2173</v>
      </c>
      <c r="E253" s="221" t="s">
        <v>557</v>
      </c>
      <c r="F253" s="219">
        <v>4</v>
      </c>
      <c r="G253" s="222">
        <v>3.2</v>
      </c>
      <c r="H253" s="558" t="s">
        <v>1528</v>
      </c>
      <c r="I253" s="223">
        <v>9</v>
      </c>
      <c r="J253" s="373">
        <v>32.656666666666666</v>
      </c>
      <c r="K253" s="427">
        <f t="shared" si="44"/>
        <v>293.90999999999997</v>
      </c>
      <c r="L253" s="309"/>
      <c r="M253" s="306"/>
      <c r="N253" s="430">
        <f t="shared" si="45"/>
        <v>0</v>
      </c>
      <c r="O253" s="499">
        <v>8</v>
      </c>
      <c r="P253" s="500">
        <v>0.2222222222222222</v>
      </c>
      <c r="Q253" s="279"/>
      <c r="R253" s="280">
        <v>0.1</v>
      </c>
      <c r="S253" s="433">
        <f t="shared" si="46"/>
        <v>3.2656666666666667</v>
      </c>
      <c r="T253" s="281">
        <f t="shared" si="38"/>
        <v>0</v>
      </c>
      <c r="U253" s="293" t="s">
        <v>1615</v>
      </c>
      <c r="AA253">
        <f t="shared" si="40"/>
        <v>0</v>
      </c>
      <c r="AB253">
        <f t="shared" si="36"/>
        <v>0</v>
      </c>
      <c r="AC253">
        <f t="shared" si="37"/>
        <v>0</v>
      </c>
    </row>
    <row r="254" spans="1:29" ht="12.75">
      <c r="A254" s="157">
        <f t="shared" si="41"/>
        <v>254</v>
      </c>
      <c r="B254" s="219"/>
      <c r="C254" s="219" t="s">
        <v>1499</v>
      </c>
      <c r="D254" s="220" t="s">
        <v>2174</v>
      </c>
      <c r="E254" s="221" t="s">
        <v>557</v>
      </c>
      <c r="F254" s="219">
        <v>4</v>
      </c>
      <c r="G254" s="222">
        <v>3.2</v>
      </c>
      <c r="H254" s="379" t="s">
        <v>2984</v>
      </c>
      <c r="I254" s="223">
        <v>9</v>
      </c>
      <c r="J254" s="373">
        <v>44.306666666666665</v>
      </c>
      <c r="K254" s="427">
        <f t="shared" si="44"/>
        <v>398.76</v>
      </c>
      <c r="L254" s="309"/>
      <c r="M254" s="306"/>
      <c r="N254" s="430">
        <f t="shared" si="45"/>
        <v>0</v>
      </c>
      <c r="O254" s="499">
        <v>171</v>
      </c>
      <c r="P254" s="500">
        <v>4.75</v>
      </c>
      <c r="Q254" s="279"/>
      <c r="R254" s="280">
        <v>0.1</v>
      </c>
      <c r="S254" s="433">
        <f t="shared" si="46"/>
        <v>4.430666666666666</v>
      </c>
      <c r="T254" s="281">
        <f t="shared" si="38"/>
        <v>0</v>
      </c>
      <c r="U254" s="293" t="s">
        <v>1613</v>
      </c>
      <c r="AA254">
        <f t="shared" si="40"/>
        <v>0</v>
      </c>
      <c r="AB254">
        <f t="shared" si="36"/>
        <v>0</v>
      </c>
      <c r="AC254">
        <f t="shared" si="37"/>
        <v>0</v>
      </c>
    </row>
    <row r="255" spans="1:29" ht="12.75">
      <c r="A255" s="157">
        <f t="shared" si="41"/>
        <v>255</v>
      </c>
      <c r="B255" s="219"/>
      <c r="C255" s="219" t="s">
        <v>1499</v>
      </c>
      <c r="D255" s="220" t="s">
        <v>2175</v>
      </c>
      <c r="E255" s="221" t="s">
        <v>557</v>
      </c>
      <c r="F255" s="219">
        <v>4</v>
      </c>
      <c r="G255" s="222">
        <v>3.2</v>
      </c>
      <c r="H255" s="379" t="s">
        <v>1974</v>
      </c>
      <c r="I255" s="223">
        <v>9</v>
      </c>
      <c r="J255" s="373">
        <v>34.94166666666667</v>
      </c>
      <c r="K255" s="427">
        <f t="shared" si="44"/>
        <v>314.475</v>
      </c>
      <c r="L255" s="309"/>
      <c r="M255" s="306"/>
      <c r="N255" s="430">
        <f t="shared" si="45"/>
        <v>0</v>
      </c>
      <c r="O255" s="499">
        <v>144</v>
      </c>
      <c r="P255" s="500">
        <v>4</v>
      </c>
      <c r="Q255" s="279"/>
      <c r="R255" s="280">
        <v>0.1</v>
      </c>
      <c r="S255" s="433">
        <f t="shared" si="46"/>
        <v>3.494166666666667</v>
      </c>
      <c r="T255" s="281">
        <f t="shared" si="38"/>
        <v>0</v>
      </c>
      <c r="U255" s="293" t="s">
        <v>1613</v>
      </c>
      <c r="AA255">
        <f t="shared" si="40"/>
        <v>0</v>
      </c>
      <c r="AB255">
        <f t="shared" si="36"/>
        <v>0</v>
      </c>
      <c r="AC255">
        <f t="shared" si="37"/>
        <v>0</v>
      </c>
    </row>
    <row r="256" spans="1:29" ht="12.75">
      <c r="A256" s="157">
        <f t="shared" si="41"/>
        <v>256</v>
      </c>
      <c r="B256" s="219"/>
      <c r="C256" s="219" t="s">
        <v>1499</v>
      </c>
      <c r="D256" s="220" t="s">
        <v>2176</v>
      </c>
      <c r="E256" s="221" t="s">
        <v>557</v>
      </c>
      <c r="F256" s="219">
        <v>4</v>
      </c>
      <c r="G256" s="222">
        <v>3.2</v>
      </c>
      <c r="H256" s="379" t="s">
        <v>966</v>
      </c>
      <c r="I256" s="223">
        <v>9</v>
      </c>
      <c r="J256" s="373">
        <v>31.923333333333332</v>
      </c>
      <c r="K256" s="427">
        <f t="shared" si="44"/>
        <v>287.31</v>
      </c>
      <c r="L256" s="309"/>
      <c r="M256" s="306"/>
      <c r="N256" s="430">
        <f t="shared" si="45"/>
        <v>0</v>
      </c>
      <c r="O256" s="499">
        <v>388</v>
      </c>
      <c r="P256" s="500">
        <v>10.777777777777779</v>
      </c>
      <c r="Q256" s="279"/>
      <c r="R256" s="280">
        <v>0.1</v>
      </c>
      <c r="S256" s="433">
        <f t="shared" si="46"/>
        <v>3.1923333333333335</v>
      </c>
      <c r="T256" s="281">
        <f t="shared" si="38"/>
        <v>0</v>
      </c>
      <c r="U256" s="294" t="s">
        <v>1617</v>
      </c>
      <c r="AA256">
        <f t="shared" si="40"/>
        <v>0</v>
      </c>
      <c r="AB256">
        <f t="shared" si="36"/>
        <v>0</v>
      </c>
      <c r="AC256">
        <f t="shared" si="37"/>
        <v>0</v>
      </c>
    </row>
    <row r="257" spans="1:29" ht="12.75">
      <c r="A257" s="157">
        <f t="shared" si="41"/>
        <v>257</v>
      </c>
      <c r="B257" s="219"/>
      <c r="C257" s="219" t="s">
        <v>1499</v>
      </c>
      <c r="D257" s="220" t="s">
        <v>2177</v>
      </c>
      <c r="E257" s="221" t="s">
        <v>557</v>
      </c>
      <c r="F257" s="219">
        <v>4</v>
      </c>
      <c r="G257" s="222">
        <v>3.2</v>
      </c>
      <c r="H257" s="379" t="s">
        <v>970</v>
      </c>
      <c r="I257" s="223">
        <v>9</v>
      </c>
      <c r="J257" s="373">
        <v>31.923333333333332</v>
      </c>
      <c r="K257" s="427">
        <f t="shared" si="44"/>
        <v>287.31</v>
      </c>
      <c r="L257" s="309"/>
      <c r="M257" s="306"/>
      <c r="N257" s="430">
        <f t="shared" si="45"/>
        <v>0</v>
      </c>
      <c r="O257" s="499">
        <v>260</v>
      </c>
      <c r="P257" s="500">
        <v>7.222222222222222</v>
      </c>
      <c r="Q257" s="279"/>
      <c r="R257" s="280">
        <v>0.1</v>
      </c>
      <c r="S257" s="433">
        <f t="shared" si="46"/>
        <v>3.1923333333333335</v>
      </c>
      <c r="T257" s="281">
        <f t="shared" si="38"/>
        <v>0</v>
      </c>
      <c r="U257" s="294" t="s">
        <v>1617</v>
      </c>
      <c r="AA257">
        <f t="shared" si="40"/>
        <v>0</v>
      </c>
      <c r="AB257">
        <f t="shared" si="36"/>
        <v>0</v>
      </c>
      <c r="AC257">
        <f t="shared" si="37"/>
        <v>0</v>
      </c>
    </row>
    <row r="258" spans="1:29" ht="12.75">
      <c r="A258" s="157">
        <f t="shared" si="41"/>
        <v>258</v>
      </c>
      <c r="B258" s="219"/>
      <c r="C258" s="219" t="s">
        <v>1686</v>
      </c>
      <c r="D258" s="220" t="s">
        <v>2178</v>
      </c>
      <c r="E258" s="221" t="s">
        <v>557</v>
      </c>
      <c r="F258" s="219">
        <v>1</v>
      </c>
      <c r="G258" s="222">
        <v>3.6</v>
      </c>
      <c r="H258" s="561" t="s">
        <v>2958</v>
      </c>
      <c r="I258" s="223">
        <v>20</v>
      </c>
      <c r="J258" s="374">
        <v>12.142500000000002</v>
      </c>
      <c r="K258" s="427">
        <f t="shared" si="44"/>
        <v>242.85000000000002</v>
      </c>
      <c r="L258" s="309"/>
      <c r="M258" s="306"/>
      <c r="N258" s="430">
        <f t="shared" si="45"/>
        <v>0</v>
      </c>
      <c r="O258" s="499">
        <v>98</v>
      </c>
      <c r="P258" s="500">
        <v>4.9</v>
      </c>
      <c r="Q258" s="279"/>
      <c r="R258" s="280">
        <v>0.1</v>
      </c>
      <c r="S258" s="433">
        <f t="shared" si="46"/>
        <v>1.2142500000000003</v>
      </c>
      <c r="T258" s="281">
        <f t="shared" si="38"/>
        <v>0</v>
      </c>
      <c r="U258" s="293" t="s">
        <v>3069</v>
      </c>
      <c r="AA258">
        <f t="shared" si="40"/>
        <v>0</v>
      </c>
      <c r="AB258">
        <f t="shared" si="36"/>
        <v>0</v>
      </c>
      <c r="AC258">
        <f t="shared" si="37"/>
        <v>0</v>
      </c>
    </row>
    <row r="259" spans="1:29" ht="12.75">
      <c r="A259" s="157">
        <f t="shared" si="41"/>
        <v>259</v>
      </c>
      <c r="B259" s="219"/>
      <c r="C259" s="219" t="s">
        <v>1686</v>
      </c>
      <c r="D259" s="220" t="s">
        <v>316</v>
      </c>
      <c r="E259" s="221" t="s">
        <v>557</v>
      </c>
      <c r="F259" s="219">
        <v>1</v>
      </c>
      <c r="G259" s="222">
        <v>3.6</v>
      </c>
      <c r="H259" s="379" t="s">
        <v>317</v>
      </c>
      <c r="I259" s="223">
        <v>18</v>
      </c>
      <c r="J259" s="374">
        <v>18.235833333333332</v>
      </c>
      <c r="K259" s="427">
        <f t="shared" si="44"/>
        <v>328.245</v>
      </c>
      <c r="L259" s="309"/>
      <c r="M259" s="306"/>
      <c r="N259" s="430">
        <f t="shared" si="45"/>
        <v>0</v>
      </c>
      <c r="O259" s="499">
        <v>1</v>
      </c>
      <c r="P259" s="500">
        <v>0.05555555555555555</v>
      </c>
      <c r="Q259" s="279"/>
      <c r="R259" s="280">
        <v>0.1</v>
      </c>
      <c r="S259" s="433">
        <f t="shared" si="46"/>
        <v>1.8235833333333333</v>
      </c>
      <c r="T259" s="281">
        <f t="shared" si="38"/>
        <v>0</v>
      </c>
      <c r="U259" s="293" t="s">
        <v>1613</v>
      </c>
      <c r="AA259">
        <f t="shared" si="40"/>
        <v>0</v>
      </c>
      <c r="AB259">
        <f aca="true" t="shared" si="47" ref="AB259:AB322">M259*I259*F259</f>
        <v>0</v>
      </c>
      <c r="AC259">
        <f t="shared" si="37"/>
        <v>0</v>
      </c>
    </row>
    <row r="260" spans="1:29" ht="12.75">
      <c r="A260" s="157">
        <f t="shared" si="41"/>
        <v>260</v>
      </c>
      <c r="B260" s="219"/>
      <c r="C260" s="219" t="s">
        <v>1686</v>
      </c>
      <c r="D260" s="220" t="s">
        <v>2179</v>
      </c>
      <c r="E260" s="221" t="s">
        <v>557</v>
      </c>
      <c r="F260" s="219">
        <v>1</v>
      </c>
      <c r="G260" s="222">
        <v>3.6</v>
      </c>
      <c r="H260" s="561" t="s">
        <v>3357</v>
      </c>
      <c r="I260" s="223">
        <v>20</v>
      </c>
      <c r="J260" s="374">
        <v>12.142500000000002</v>
      </c>
      <c r="K260" s="427">
        <f t="shared" si="44"/>
        <v>242.85000000000002</v>
      </c>
      <c r="L260" s="309"/>
      <c r="M260" s="306"/>
      <c r="N260" s="430">
        <f t="shared" si="45"/>
        <v>0</v>
      </c>
      <c r="O260" s="499">
        <v>19</v>
      </c>
      <c r="P260" s="500">
        <v>0.95</v>
      </c>
      <c r="Q260" s="279"/>
      <c r="R260" s="280">
        <v>0.1</v>
      </c>
      <c r="S260" s="433">
        <f t="shared" si="46"/>
        <v>1.2142500000000003</v>
      </c>
      <c r="T260" s="281">
        <f t="shared" si="38"/>
        <v>0</v>
      </c>
      <c r="U260" s="293" t="s">
        <v>3069</v>
      </c>
      <c r="AA260">
        <f t="shared" si="40"/>
        <v>0</v>
      </c>
      <c r="AB260">
        <f t="shared" si="47"/>
        <v>0</v>
      </c>
      <c r="AC260">
        <f aca="true" t="shared" si="48" ref="AC260:AC323">AB260+AA260</f>
        <v>0</v>
      </c>
    </row>
    <row r="261" spans="1:29" ht="12.75">
      <c r="A261" s="157">
        <f t="shared" si="41"/>
        <v>261</v>
      </c>
      <c r="B261" s="219"/>
      <c r="C261" s="219" t="s">
        <v>1686</v>
      </c>
      <c r="D261" s="220" t="s">
        <v>2180</v>
      </c>
      <c r="E261" s="221" t="s">
        <v>557</v>
      </c>
      <c r="F261" s="219">
        <v>1</v>
      </c>
      <c r="G261" s="222">
        <v>3.6</v>
      </c>
      <c r="H261" s="561" t="s">
        <v>3358</v>
      </c>
      <c r="I261" s="223">
        <v>20</v>
      </c>
      <c r="J261" s="374">
        <v>12.142500000000002</v>
      </c>
      <c r="K261" s="427">
        <f t="shared" si="44"/>
        <v>242.85000000000002</v>
      </c>
      <c r="L261" s="309"/>
      <c r="M261" s="306"/>
      <c r="N261" s="430">
        <f t="shared" si="45"/>
        <v>0</v>
      </c>
      <c r="O261" s="499">
        <v>13</v>
      </c>
      <c r="P261" s="500">
        <v>0.65</v>
      </c>
      <c r="Q261" s="279"/>
      <c r="R261" s="280">
        <v>0.1</v>
      </c>
      <c r="S261" s="433">
        <f t="shared" si="46"/>
        <v>1.2142500000000003</v>
      </c>
      <c r="T261" s="281">
        <f t="shared" si="38"/>
        <v>0</v>
      </c>
      <c r="U261" s="293" t="s">
        <v>3069</v>
      </c>
      <c r="AA261">
        <f t="shared" si="40"/>
        <v>0</v>
      </c>
      <c r="AB261">
        <f t="shared" si="47"/>
        <v>0</v>
      </c>
      <c r="AC261">
        <f t="shared" si="48"/>
        <v>0</v>
      </c>
    </row>
    <row r="262" spans="1:29" ht="12.75">
      <c r="A262" s="157">
        <f t="shared" si="41"/>
        <v>262</v>
      </c>
      <c r="B262" s="219"/>
      <c r="C262" s="219" t="s">
        <v>1686</v>
      </c>
      <c r="D262" s="220" t="s">
        <v>2181</v>
      </c>
      <c r="E262" s="221" t="s">
        <v>557</v>
      </c>
      <c r="F262" s="219">
        <v>1</v>
      </c>
      <c r="G262" s="222">
        <v>3.6</v>
      </c>
      <c r="H262" s="561" t="s">
        <v>3359</v>
      </c>
      <c r="I262" s="223">
        <v>20</v>
      </c>
      <c r="J262" s="374">
        <v>12.142500000000002</v>
      </c>
      <c r="K262" s="427">
        <f t="shared" si="44"/>
        <v>242.85000000000002</v>
      </c>
      <c r="L262" s="309"/>
      <c r="M262" s="306"/>
      <c r="N262" s="430">
        <f t="shared" si="45"/>
        <v>0</v>
      </c>
      <c r="O262" s="499">
        <v>20</v>
      </c>
      <c r="P262" s="500">
        <v>1</v>
      </c>
      <c r="Q262" s="279"/>
      <c r="R262" s="280">
        <v>0.1</v>
      </c>
      <c r="S262" s="433">
        <f t="shared" si="46"/>
        <v>1.2142500000000003</v>
      </c>
      <c r="T262" s="281">
        <f t="shared" si="38"/>
        <v>0</v>
      </c>
      <c r="U262" s="293" t="s">
        <v>3069</v>
      </c>
      <c r="AA262">
        <f t="shared" si="40"/>
        <v>0</v>
      </c>
      <c r="AB262">
        <f t="shared" si="47"/>
        <v>0</v>
      </c>
      <c r="AC262">
        <f t="shared" si="48"/>
        <v>0</v>
      </c>
    </row>
    <row r="263" spans="1:29" ht="12.75">
      <c r="A263" s="157">
        <f t="shared" si="41"/>
        <v>263</v>
      </c>
      <c r="B263" s="219"/>
      <c r="C263" s="219" t="s">
        <v>1686</v>
      </c>
      <c r="D263" s="220" t="s">
        <v>2182</v>
      </c>
      <c r="E263" s="221" t="s">
        <v>601</v>
      </c>
      <c r="F263" s="219">
        <v>1</v>
      </c>
      <c r="G263" s="222">
        <v>3.6</v>
      </c>
      <c r="H263" s="503" t="s">
        <v>537</v>
      </c>
      <c r="I263" s="223">
        <v>24</v>
      </c>
      <c r="J263" s="374">
        <v>15.09</v>
      </c>
      <c r="K263" s="427">
        <f>J263*I263</f>
        <v>362.15999999999997</v>
      </c>
      <c r="L263" s="308"/>
      <c r="M263" s="306"/>
      <c r="N263" s="430">
        <f>(J263*L263+T263)+(M263*K263)</f>
        <v>0</v>
      </c>
      <c r="O263" s="499">
        <v>0</v>
      </c>
      <c r="P263" s="500">
        <v>0</v>
      </c>
      <c r="Q263" s="279"/>
      <c r="R263" s="280">
        <v>0.15</v>
      </c>
      <c r="S263" s="433">
        <f>R263*J263</f>
        <v>2.2635</v>
      </c>
      <c r="T263" s="281">
        <f t="shared" si="38"/>
        <v>0</v>
      </c>
      <c r="U263" s="224" t="s">
        <v>1340</v>
      </c>
      <c r="AA263">
        <f t="shared" si="40"/>
        <v>0</v>
      </c>
      <c r="AB263">
        <f t="shared" si="47"/>
        <v>0</v>
      </c>
      <c r="AC263">
        <f t="shared" si="48"/>
        <v>0</v>
      </c>
    </row>
    <row r="264" spans="1:29" ht="12.75">
      <c r="A264" s="157">
        <f t="shared" si="41"/>
        <v>264</v>
      </c>
      <c r="B264" s="219"/>
      <c r="C264" s="219" t="s">
        <v>1686</v>
      </c>
      <c r="D264" s="220" t="s">
        <v>2183</v>
      </c>
      <c r="E264" s="221" t="s">
        <v>601</v>
      </c>
      <c r="F264" s="219">
        <v>1</v>
      </c>
      <c r="G264" s="222">
        <v>3.6</v>
      </c>
      <c r="H264" s="556" t="s">
        <v>1511</v>
      </c>
      <c r="I264" s="223">
        <v>18</v>
      </c>
      <c r="J264" s="374">
        <v>15.668333333333335</v>
      </c>
      <c r="K264" s="427">
        <f aca="true" t="shared" si="49" ref="K264:K302">J264*I264</f>
        <v>282.03000000000003</v>
      </c>
      <c r="L264" s="308"/>
      <c r="M264" s="306"/>
      <c r="N264" s="430">
        <f aca="true" t="shared" si="50" ref="N264:N302">(J264*L264+T264)+(M264*K264)</f>
        <v>0</v>
      </c>
      <c r="O264" s="499">
        <v>252</v>
      </c>
      <c r="P264" s="500">
        <v>14</v>
      </c>
      <c r="Q264" s="279"/>
      <c r="R264" s="280">
        <v>0.15</v>
      </c>
      <c r="S264" s="433">
        <f aca="true" t="shared" si="51" ref="S264:S302">R264*J264</f>
        <v>2.35025</v>
      </c>
      <c r="T264" s="281">
        <f t="shared" si="38"/>
        <v>0</v>
      </c>
      <c r="U264" s="295" t="s">
        <v>1614</v>
      </c>
      <c r="AA264">
        <f t="shared" si="40"/>
        <v>0</v>
      </c>
      <c r="AB264">
        <f t="shared" si="47"/>
        <v>0</v>
      </c>
      <c r="AC264">
        <f t="shared" si="48"/>
        <v>0</v>
      </c>
    </row>
    <row r="265" spans="1:29" ht="12.75">
      <c r="A265" s="157">
        <f t="shared" si="41"/>
        <v>265</v>
      </c>
      <c r="B265" s="219"/>
      <c r="C265" s="219" t="s">
        <v>1686</v>
      </c>
      <c r="D265" s="220" t="s">
        <v>2184</v>
      </c>
      <c r="E265" s="221" t="s">
        <v>601</v>
      </c>
      <c r="F265" s="219">
        <v>1</v>
      </c>
      <c r="G265" s="222">
        <v>3.6</v>
      </c>
      <c r="H265" s="556" t="s">
        <v>1512</v>
      </c>
      <c r="I265" s="223">
        <v>18</v>
      </c>
      <c r="J265" s="374">
        <v>15.668333333333335</v>
      </c>
      <c r="K265" s="427">
        <f t="shared" si="49"/>
        <v>282.03000000000003</v>
      </c>
      <c r="L265" s="308"/>
      <c r="M265" s="306"/>
      <c r="N265" s="430">
        <f t="shared" si="50"/>
        <v>0</v>
      </c>
      <c r="O265" s="499">
        <v>162</v>
      </c>
      <c r="P265" s="500">
        <v>9</v>
      </c>
      <c r="Q265" s="279"/>
      <c r="R265" s="280">
        <v>0.15</v>
      </c>
      <c r="S265" s="433">
        <f t="shared" si="51"/>
        <v>2.35025</v>
      </c>
      <c r="T265" s="281">
        <f t="shared" si="38"/>
        <v>0</v>
      </c>
      <c r="U265" s="295" t="s">
        <v>1614</v>
      </c>
      <c r="AA265">
        <f t="shared" si="40"/>
        <v>0</v>
      </c>
      <c r="AB265">
        <f t="shared" si="47"/>
        <v>0</v>
      </c>
      <c r="AC265">
        <f t="shared" si="48"/>
        <v>0</v>
      </c>
    </row>
    <row r="266" spans="1:29" ht="12.75">
      <c r="A266" s="157">
        <f t="shared" si="41"/>
        <v>266</v>
      </c>
      <c r="B266" s="219"/>
      <c r="C266" s="219" t="s">
        <v>1686</v>
      </c>
      <c r="D266" s="220" t="s">
        <v>2185</v>
      </c>
      <c r="E266" s="221" t="s">
        <v>601</v>
      </c>
      <c r="F266" s="219">
        <v>1</v>
      </c>
      <c r="G266" s="222">
        <v>3.6</v>
      </c>
      <c r="H266" s="404" t="s">
        <v>1513</v>
      </c>
      <c r="I266" s="223">
        <v>18</v>
      </c>
      <c r="J266" s="374">
        <v>15.668333333333335</v>
      </c>
      <c r="K266" s="427">
        <f t="shared" si="49"/>
        <v>282.03000000000003</v>
      </c>
      <c r="L266" s="308"/>
      <c r="M266" s="306"/>
      <c r="N266" s="430">
        <f t="shared" si="50"/>
        <v>0</v>
      </c>
      <c r="O266" s="499">
        <v>188</v>
      </c>
      <c r="P266" s="500">
        <v>10.444444444444445</v>
      </c>
      <c r="Q266" s="279"/>
      <c r="R266" s="280">
        <v>0.15</v>
      </c>
      <c r="S266" s="433">
        <f t="shared" si="51"/>
        <v>2.35025</v>
      </c>
      <c r="T266" s="281">
        <f t="shared" si="38"/>
        <v>0</v>
      </c>
      <c r="U266" s="295" t="s">
        <v>1614</v>
      </c>
      <c r="AA266">
        <f t="shared" si="40"/>
        <v>0</v>
      </c>
      <c r="AB266">
        <f t="shared" si="47"/>
        <v>0</v>
      </c>
      <c r="AC266">
        <f t="shared" si="48"/>
        <v>0</v>
      </c>
    </row>
    <row r="267" spans="1:29" ht="12.75">
      <c r="A267" s="157">
        <f t="shared" si="41"/>
        <v>267</v>
      </c>
      <c r="B267" s="219"/>
      <c r="C267" s="219" t="s">
        <v>1686</v>
      </c>
      <c r="D267" s="220" t="s">
        <v>2186</v>
      </c>
      <c r="E267" s="221" t="s">
        <v>601</v>
      </c>
      <c r="F267" s="219">
        <v>1</v>
      </c>
      <c r="G267" s="222">
        <v>3.6</v>
      </c>
      <c r="H267" s="404" t="s">
        <v>1514</v>
      </c>
      <c r="I267" s="223">
        <v>18</v>
      </c>
      <c r="J267" s="374">
        <v>17.256666666666668</v>
      </c>
      <c r="K267" s="427">
        <f t="shared" si="49"/>
        <v>310.62</v>
      </c>
      <c r="L267" s="308"/>
      <c r="M267" s="306"/>
      <c r="N267" s="430">
        <f t="shared" si="50"/>
        <v>0</v>
      </c>
      <c r="O267" s="499">
        <v>300</v>
      </c>
      <c r="P267" s="500">
        <v>16.666666666666668</v>
      </c>
      <c r="Q267" s="279"/>
      <c r="R267" s="280">
        <v>0.15</v>
      </c>
      <c r="S267" s="433">
        <f t="shared" si="51"/>
        <v>2.5885000000000002</v>
      </c>
      <c r="T267" s="281">
        <f t="shared" si="38"/>
        <v>0</v>
      </c>
      <c r="U267" s="295" t="s">
        <v>1614</v>
      </c>
      <c r="AA267">
        <f t="shared" si="40"/>
        <v>0</v>
      </c>
      <c r="AB267">
        <f t="shared" si="47"/>
        <v>0</v>
      </c>
      <c r="AC267">
        <f t="shared" si="48"/>
        <v>0</v>
      </c>
    </row>
    <row r="268" spans="1:29" ht="12.75">
      <c r="A268" s="157">
        <f t="shared" si="41"/>
        <v>268</v>
      </c>
      <c r="B268" s="219"/>
      <c r="C268" s="219" t="s">
        <v>1686</v>
      </c>
      <c r="D268" s="220" t="s">
        <v>2187</v>
      </c>
      <c r="E268" s="221" t="s">
        <v>601</v>
      </c>
      <c r="F268" s="219">
        <v>1</v>
      </c>
      <c r="G268" s="222">
        <v>3.6</v>
      </c>
      <c r="H268" s="404" t="s">
        <v>1515</v>
      </c>
      <c r="I268" s="223">
        <v>18</v>
      </c>
      <c r="J268" s="374">
        <v>17.256666666666668</v>
      </c>
      <c r="K268" s="427">
        <f t="shared" si="49"/>
        <v>310.62</v>
      </c>
      <c r="L268" s="308"/>
      <c r="M268" s="306"/>
      <c r="N268" s="430">
        <f t="shared" si="50"/>
        <v>0</v>
      </c>
      <c r="O268" s="499">
        <v>288</v>
      </c>
      <c r="P268" s="500">
        <v>16</v>
      </c>
      <c r="Q268" s="279"/>
      <c r="R268" s="280">
        <v>0.15</v>
      </c>
      <c r="S268" s="433">
        <f t="shared" si="51"/>
        <v>2.5885000000000002</v>
      </c>
      <c r="T268" s="281">
        <f t="shared" si="38"/>
        <v>0</v>
      </c>
      <c r="U268" s="295" t="s">
        <v>1614</v>
      </c>
      <c r="AA268">
        <f t="shared" si="40"/>
        <v>0</v>
      </c>
      <c r="AB268">
        <f t="shared" si="47"/>
        <v>0</v>
      </c>
      <c r="AC268">
        <f t="shared" si="48"/>
        <v>0</v>
      </c>
    </row>
    <row r="269" spans="1:29" ht="12.75">
      <c r="A269" s="157">
        <f t="shared" si="41"/>
        <v>269</v>
      </c>
      <c r="B269" s="219"/>
      <c r="C269" s="219" t="s">
        <v>1686</v>
      </c>
      <c r="D269" s="220" t="s">
        <v>2188</v>
      </c>
      <c r="E269" s="221" t="s">
        <v>601</v>
      </c>
      <c r="F269" s="219">
        <v>1</v>
      </c>
      <c r="G269" s="222">
        <v>3.6</v>
      </c>
      <c r="H269" s="404" t="s">
        <v>1516</v>
      </c>
      <c r="I269" s="223">
        <v>18</v>
      </c>
      <c r="J269" s="374">
        <v>17.256666666666668</v>
      </c>
      <c r="K269" s="427">
        <f t="shared" si="49"/>
        <v>310.62</v>
      </c>
      <c r="L269" s="308"/>
      <c r="M269" s="306"/>
      <c r="N269" s="430">
        <f t="shared" si="50"/>
        <v>0</v>
      </c>
      <c r="O269" s="499">
        <v>283</v>
      </c>
      <c r="P269" s="500">
        <v>15.722222222222221</v>
      </c>
      <c r="Q269" s="279"/>
      <c r="R269" s="280">
        <v>0.15</v>
      </c>
      <c r="S269" s="433">
        <f t="shared" si="51"/>
        <v>2.5885000000000002</v>
      </c>
      <c r="T269" s="281">
        <f t="shared" si="38"/>
        <v>0</v>
      </c>
      <c r="U269" s="295" t="s">
        <v>1614</v>
      </c>
      <c r="AA269">
        <f t="shared" si="40"/>
        <v>0</v>
      </c>
      <c r="AB269">
        <f t="shared" si="47"/>
        <v>0</v>
      </c>
      <c r="AC269">
        <f t="shared" si="48"/>
        <v>0</v>
      </c>
    </row>
    <row r="270" spans="1:29" ht="12.75">
      <c r="A270" s="157">
        <f t="shared" si="41"/>
        <v>270</v>
      </c>
      <c r="B270" s="219"/>
      <c r="C270" s="219" t="s">
        <v>1686</v>
      </c>
      <c r="D270" s="220" t="s">
        <v>2189</v>
      </c>
      <c r="E270" s="221" t="s">
        <v>601</v>
      </c>
      <c r="F270" s="219">
        <v>1</v>
      </c>
      <c r="G270" s="222">
        <v>3.6</v>
      </c>
      <c r="H270" s="404" t="s">
        <v>1517</v>
      </c>
      <c r="I270" s="223">
        <v>18</v>
      </c>
      <c r="J270" s="374">
        <v>16.3225</v>
      </c>
      <c r="K270" s="427">
        <f t="shared" si="49"/>
        <v>293.805</v>
      </c>
      <c r="L270" s="308"/>
      <c r="M270" s="306"/>
      <c r="N270" s="430">
        <f t="shared" si="50"/>
        <v>0</v>
      </c>
      <c r="O270" s="499">
        <v>37</v>
      </c>
      <c r="P270" s="500">
        <v>2.0555555555555554</v>
      </c>
      <c r="Q270" s="279"/>
      <c r="R270" s="280">
        <v>0.15</v>
      </c>
      <c r="S270" s="433">
        <f t="shared" si="51"/>
        <v>2.448375</v>
      </c>
      <c r="T270" s="281">
        <f t="shared" si="38"/>
        <v>0</v>
      </c>
      <c r="U270" s="295" t="s">
        <v>1614</v>
      </c>
      <c r="AA270">
        <f aca="true" t="shared" si="52" ref="AA270:AA335">L270*F270</f>
        <v>0</v>
      </c>
      <c r="AB270">
        <f t="shared" si="47"/>
        <v>0</v>
      </c>
      <c r="AC270">
        <f t="shared" si="48"/>
        <v>0</v>
      </c>
    </row>
    <row r="271" spans="1:29" ht="12.75">
      <c r="A271" s="157">
        <f t="shared" si="41"/>
        <v>271</v>
      </c>
      <c r="B271" s="219"/>
      <c r="C271" s="219" t="s">
        <v>1686</v>
      </c>
      <c r="D271" s="220" t="s">
        <v>1139</v>
      </c>
      <c r="E271" s="221" t="s">
        <v>601</v>
      </c>
      <c r="F271" s="219">
        <v>1</v>
      </c>
      <c r="G271" s="222">
        <v>3.6</v>
      </c>
      <c r="H271" s="404" t="s">
        <v>1518</v>
      </c>
      <c r="I271" s="223">
        <v>18</v>
      </c>
      <c r="J271" s="374">
        <v>19.153333333333332</v>
      </c>
      <c r="K271" s="427">
        <f t="shared" si="49"/>
        <v>344.76</v>
      </c>
      <c r="L271" s="308"/>
      <c r="M271" s="306"/>
      <c r="N271" s="430">
        <f t="shared" si="50"/>
        <v>0</v>
      </c>
      <c r="O271" s="499">
        <v>0</v>
      </c>
      <c r="P271" s="500">
        <v>0</v>
      </c>
      <c r="Q271" s="279"/>
      <c r="R271" s="280">
        <v>0.15</v>
      </c>
      <c r="S271" s="433">
        <f t="shared" si="51"/>
        <v>2.8729999999999998</v>
      </c>
      <c r="T271" s="281">
        <f t="shared" si="38"/>
        <v>0</v>
      </c>
      <c r="U271" s="295" t="s">
        <v>1614</v>
      </c>
      <c r="AA271">
        <f t="shared" si="52"/>
        <v>0</v>
      </c>
      <c r="AB271">
        <f t="shared" si="47"/>
        <v>0</v>
      </c>
      <c r="AC271">
        <f t="shared" si="48"/>
        <v>0</v>
      </c>
    </row>
    <row r="272" spans="1:29" ht="12.75">
      <c r="A272" s="157">
        <f t="shared" si="41"/>
        <v>272</v>
      </c>
      <c r="B272" s="219"/>
      <c r="C272" s="219" t="s">
        <v>1686</v>
      </c>
      <c r="D272" s="220" t="s">
        <v>2089</v>
      </c>
      <c r="E272" s="221" t="s">
        <v>601</v>
      </c>
      <c r="F272" s="219">
        <v>1</v>
      </c>
      <c r="G272" s="222">
        <v>3.6</v>
      </c>
      <c r="H272" s="399" t="s">
        <v>538</v>
      </c>
      <c r="I272" s="223">
        <v>18</v>
      </c>
      <c r="J272" s="374">
        <v>19.72</v>
      </c>
      <c r="K272" s="427">
        <f>J272*I272</f>
        <v>354.96</v>
      </c>
      <c r="L272" s="308"/>
      <c r="M272" s="306"/>
      <c r="N272" s="430">
        <f>(J272*L272+T272)+(M272*K272)</f>
        <v>0</v>
      </c>
      <c r="O272" s="499">
        <v>15</v>
      </c>
      <c r="P272" s="500">
        <v>0.8333333333333334</v>
      </c>
      <c r="Q272" s="279"/>
      <c r="R272" s="280">
        <v>0.15</v>
      </c>
      <c r="S272" s="433">
        <f>R272*J272</f>
        <v>2.9579999999999997</v>
      </c>
      <c r="T272" s="281">
        <f t="shared" si="38"/>
        <v>0</v>
      </c>
      <c r="U272" s="295" t="s">
        <v>1614</v>
      </c>
      <c r="AA272">
        <f t="shared" si="52"/>
        <v>0</v>
      </c>
      <c r="AB272">
        <f t="shared" si="47"/>
        <v>0</v>
      </c>
      <c r="AC272">
        <f t="shared" si="48"/>
        <v>0</v>
      </c>
    </row>
    <row r="273" spans="1:29" ht="12.75">
      <c r="A273" s="157">
        <f t="shared" si="41"/>
        <v>273</v>
      </c>
      <c r="B273" s="219"/>
      <c r="C273" s="219" t="s">
        <v>1686</v>
      </c>
      <c r="D273" s="220" t="s">
        <v>2190</v>
      </c>
      <c r="E273" s="221" t="s">
        <v>601</v>
      </c>
      <c r="F273" s="219">
        <v>1</v>
      </c>
      <c r="G273" s="222">
        <v>3.6</v>
      </c>
      <c r="H273" s="399" t="s">
        <v>539</v>
      </c>
      <c r="I273" s="223">
        <v>18</v>
      </c>
      <c r="J273" s="374">
        <v>17.774166666666666</v>
      </c>
      <c r="K273" s="427">
        <f>J273*I273</f>
        <v>319.935</v>
      </c>
      <c r="L273" s="308"/>
      <c r="M273" s="306"/>
      <c r="N273" s="430">
        <f>(J273*L273+T273)+(M273*K273)</f>
        <v>0</v>
      </c>
      <c r="O273" s="499">
        <v>0</v>
      </c>
      <c r="P273" s="500">
        <v>0</v>
      </c>
      <c r="Q273" s="279"/>
      <c r="R273" s="280">
        <v>0.15</v>
      </c>
      <c r="S273" s="433">
        <f>R273*J273</f>
        <v>2.6661249999999996</v>
      </c>
      <c r="T273" s="281">
        <f t="shared" si="38"/>
        <v>0</v>
      </c>
      <c r="U273" s="295" t="s">
        <v>1614</v>
      </c>
      <c r="AA273">
        <f t="shared" si="52"/>
        <v>0</v>
      </c>
      <c r="AB273">
        <f t="shared" si="47"/>
        <v>0</v>
      </c>
      <c r="AC273">
        <f t="shared" si="48"/>
        <v>0</v>
      </c>
    </row>
    <row r="274" spans="1:29" ht="12.75">
      <c r="A274" s="157">
        <f t="shared" si="41"/>
        <v>274</v>
      </c>
      <c r="B274" s="219"/>
      <c r="C274" s="219" t="s">
        <v>1686</v>
      </c>
      <c r="D274" s="220" t="s">
        <v>2191</v>
      </c>
      <c r="E274" s="221" t="s">
        <v>601</v>
      </c>
      <c r="F274" s="219">
        <v>1</v>
      </c>
      <c r="G274" s="222">
        <v>3.6</v>
      </c>
      <c r="H274" s="404" t="s">
        <v>1519</v>
      </c>
      <c r="I274" s="223">
        <v>18</v>
      </c>
      <c r="J274" s="374">
        <v>16.25916666666667</v>
      </c>
      <c r="K274" s="427">
        <f t="shared" si="49"/>
        <v>292.665</v>
      </c>
      <c r="L274" s="308"/>
      <c r="M274" s="306"/>
      <c r="N274" s="430">
        <f t="shared" si="50"/>
        <v>0</v>
      </c>
      <c r="O274" s="499">
        <v>0</v>
      </c>
      <c r="P274" s="500">
        <v>0</v>
      </c>
      <c r="Q274" s="279"/>
      <c r="R274" s="280">
        <v>0.15</v>
      </c>
      <c r="S274" s="433">
        <f t="shared" si="51"/>
        <v>2.4388750000000003</v>
      </c>
      <c r="T274" s="281">
        <f t="shared" si="38"/>
        <v>0</v>
      </c>
      <c r="U274" s="295" t="s">
        <v>1614</v>
      </c>
      <c r="AA274">
        <f t="shared" si="52"/>
        <v>0</v>
      </c>
      <c r="AB274">
        <f t="shared" si="47"/>
        <v>0</v>
      </c>
      <c r="AC274">
        <f t="shared" si="48"/>
        <v>0</v>
      </c>
    </row>
    <row r="275" spans="1:29" ht="25.5">
      <c r="A275" s="157">
        <f t="shared" si="41"/>
        <v>275</v>
      </c>
      <c r="B275" s="219"/>
      <c r="C275" s="219" t="s">
        <v>1686</v>
      </c>
      <c r="D275" s="220" t="s">
        <v>2192</v>
      </c>
      <c r="E275" s="221" t="s">
        <v>601</v>
      </c>
      <c r="F275" s="219">
        <v>1</v>
      </c>
      <c r="G275" s="222">
        <v>3.6</v>
      </c>
      <c r="H275" s="399" t="s">
        <v>282</v>
      </c>
      <c r="I275" s="223">
        <v>18</v>
      </c>
      <c r="J275" s="374">
        <v>15.235000000000001</v>
      </c>
      <c r="K275" s="427">
        <f t="shared" si="49"/>
        <v>274.23</v>
      </c>
      <c r="L275" s="308"/>
      <c r="M275" s="306"/>
      <c r="N275" s="430">
        <f t="shared" si="50"/>
        <v>0</v>
      </c>
      <c r="O275" s="499">
        <v>32</v>
      </c>
      <c r="P275" s="500">
        <v>1.7777777777777777</v>
      </c>
      <c r="Q275" s="279"/>
      <c r="R275" s="280">
        <v>0.15</v>
      </c>
      <c r="S275" s="433">
        <f t="shared" si="51"/>
        <v>2.28525</v>
      </c>
      <c r="T275" s="281">
        <f t="shared" si="38"/>
        <v>0</v>
      </c>
      <c r="U275" s="295" t="s">
        <v>1614</v>
      </c>
      <c r="AA275">
        <f t="shared" si="52"/>
        <v>0</v>
      </c>
      <c r="AB275">
        <f t="shared" si="47"/>
        <v>0</v>
      </c>
      <c r="AC275">
        <f t="shared" si="48"/>
        <v>0</v>
      </c>
    </row>
    <row r="276" spans="1:29" ht="12.75">
      <c r="A276" s="157">
        <f t="shared" si="41"/>
        <v>276</v>
      </c>
      <c r="B276" s="219"/>
      <c r="C276" s="219" t="s">
        <v>1686</v>
      </c>
      <c r="D276" s="220" t="s">
        <v>2193</v>
      </c>
      <c r="E276" s="221" t="s">
        <v>601</v>
      </c>
      <c r="F276" s="219">
        <v>1</v>
      </c>
      <c r="G276" s="222">
        <v>3.6</v>
      </c>
      <c r="H276" s="399" t="s">
        <v>1058</v>
      </c>
      <c r="I276" s="223">
        <v>18</v>
      </c>
      <c r="J276" s="374">
        <v>17.2825</v>
      </c>
      <c r="K276" s="427">
        <f t="shared" si="49"/>
        <v>311.085</v>
      </c>
      <c r="L276" s="308"/>
      <c r="M276" s="306"/>
      <c r="N276" s="430">
        <f t="shared" si="50"/>
        <v>0</v>
      </c>
      <c r="O276" s="499">
        <v>0</v>
      </c>
      <c r="P276" s="500">
        <v>0</v>
      </c>
      <c r="Q276" s="279"/>
      <c r="R276" s="280">
        <v>0.15</v>
      </c>
      <c r="S276" s="433">
        <f t="shared" si="51"/>
        <v>2.5923749999999997</v>
      </c>
      <c r="T276" s="281">
        <f t="shared" si="38"/>
        <v>0</v>
      </c>
      <c r="U276" s="295" t="s">
        <v>1614</v>
      </c>
      <c r="AA276">
        <f t="shared" si="52"/>
        <v>0</v>
      </c>
      <c r="AB276">
        <f t="shared" si="47"/>
        <v>0</v>
      </c>
      <c r="AC276">
        <f t="shared" si="48"/>
        <v>0</v>
      </c>
    </row>
    <row r="277" spans="1:29" ht="12.75">
      <c r="A277" s="157">
        <f t="shared" si="41"/>
        <v>277</v>
      </c>
      <c r="B277" s="219"/>
      <c r="C277" s="219" t="s">
        <v>1686</v>
      </c>
      <c r="D277" s="220" t="s">
        <v>2194</v>
      </c>
      <c r="E277" s="221" t="s">
        <v>601</v>
      </c>
      <c r="F277" s="219">
        <v>1</v>
      </c>
      <c r="G277" s="222">
        <v>3.6</v>
      </c>
      <c r="H277" s="399" t="s">
        <v>1059</v>
      </c>
      <c r="I277" s="223">
        <v>18</v>
      </c>
      <c r="J277" s="374">
        <v>15.747499999999999</v>
      </c>
      <c r="K277" s="427">
        <f t="shared" si="49"/>
        <v>283.455</v>
      </c>
      <c r="L277" s="308"/>
      <c r="M277" s="306"/>
      <c r="N277" s="430">
        <f t="shared" si="50"/>
        <v>0</v>
      </c>
      <c r="O277" s="499">
        <v>17</v>
      </c>
      <c r="P277" s="500">
        <v>0.9444444444444444</v>
      </c>
      <c r="Q277" s="279"/>
      <c r="R277" s="280">
        <v>0.15</v>
      </c>
      <c r="S277" s="433">
        <f t="shared" si="51"/>
        <v>2.362125</v>
      </c>
      <c r="T277" s="281">
        <f t="shared" si="38"/>
        <v>0</v>
      </c>
      <c r="U277" s="295" t="s">
        <v>1614</v>
      </c>
      <c r="AA277">
        <f t="shared" si="52"/>
        <v>0</v>
      </c>
      <c r="AB277">
        <f t="shared" si="47"/>
        <v>0</v>
      </c>
      <c r="AC277">
        <f t="shared" si="48"/>
        <v>0</v>
      </c>
    </row>
    <row r="278" spans="1:29" ht="12.75">
      <c r="A278" s="157">
        <f t="shared" si="41"/>
        <v>278</v>
      </c>
      <c r="B278" s="219"/>
      <c r="C278" s="219" t="s">
        <v>1686</v>
      </c>
      <c r="D278" s="220" t="s">
        <v>2195</v>
      </c>
      <c r="E278" s="221" t="s">
        <v>601</v>
      </c>
      <c r="F278" s="219">
        <v>1</v>
      </c>
      <c r="G278" s="222">
        <v>3.6</v>
      </c>
      <c r="H278" s="409" t="s">
        <v>1060</v>
      </c>
      <c r="I278" s="223">
        <v>18</v>
      </c>
      <c r="J278" s="374">
        <v>16.999166666666667</v>
      </c>
      <c r="K278" s="427">
        <f t="shared" si="49"/>
        <v>305.985</v>
      </c>
      <c r="L278" s="308"/>
      <c r="M278" s="306"/>
      <c r="N278" s="430">
        <f t="shared" si="50"/>
        <v>0</v>
      </c>
      <c r="O278" s="499">
        <v>1</v>
      </c>
      <c r="P278" s="500">
        <v>0.05555555555555555</v>
      </c>
      <c r="Q278" s="279"/>
      <c r="R278" s="280">
        <v>0.15</v>
      </c>
      <c r="S278" s="433">
        <f t="shared" si="51"/>
        <v>2.549875</v>
      </c>
      <c r="T278" s="281">
        <f t="shared" si="38"/>
        <v>0</v>
      </c>
      <c r="U278" s="295" t="s">
        <v>1614</v>
      </c>
      <c r="AA278">
        <f t="shared" si="52"/>
        <v>0</v>
      </c>
      <c r="AB278">
        <f t="shared" si="47"/>
        <v>0</v>
      </c>
      <c r="AC278">
        <f t="shared" si="48"/>
        <v>0</v>
      </c>
    </row>
    <row r="279" spans="1:29" ht="25.5">
      <c r="A279" s="157">
        <f t="shared" si="41"/>
        <v>279</v>
      </c>
      <c r="B279" s="219"/>
      <c r="C279" s="219" t="s">
        <v>1686</v>
      </c>
      <c r="D279" s="220" t="s">
        <v>2196</v>
      </c>
      <c r="E279" s="221" t="s">
        <v>601</v>
      </c>
      <c r="F279" s="219">
        <v>1</v>
      </c>
      <c r="G279" s="222">
        <v>3.6</v>
      </c>
      <c r="H279" s="399" t="s">
        <v>1718</v>
      </c>
      <c r="I279" s="223">
        <v>18</v>
      </c>
      <c r="J279" s="374">
        <v>17.2825</v>
      </c>
      <c r="K279" s="427">
        <f t="shared" si="49"/>
        <v>311.085</v>
      </c>
      <c r="L279" s="308"/>
      <c r="M279" s="306"/>
      <c r="N279" s="430">
        <f t="shared" si="50"/>
        <v>0</v>
      </c>
      <c r="O279" s="499">
        <v>31</v>
      </c>
      <c r="P279" s="500">
        <v>1.7222222222222223</v>
      </c>
      <c r="Q279" s="279"/>
      <c r="R279" s="280">
        <v>0.15</v>
      </c>
      <c r="S279" s="433">
        <f t="shared" si="51"/>
        <v>2.5923749999999997</v>
      </c>
      <c r="T279" s="281">
        <f t="shared" si="38"/>
        <v>0</v>
      </c>
      <c r="U279" s="295" t="s">
        <v>1614</v>
      </c>
      <c r="AA279">
        <f t="shared" si="52"/>
        <v>0</v>
      </c>
      <c r="AB279">
        <f t="shared" si="47"/>
        <v>0</v>
      </c>
      <c r="AC279">
        <f t="shared" si="48"/>
        <v>0</v>
      </c>
    </row>
    <row r="280" spans="1:29" ht="25.5">
      <c r="A280" s="157">
        <f t="shared" si="41"/>
        <v>280</v>
      </c>
      <c r="B280" s="219"/>
      <c r="C280" s="219" t="s">
        <v>1686</v>
      </c>
      <c r="D280" s="220" t="s">
        <v>2197</v>
      </c>
      <c r="E280" s="221" t="s">
        <v>601</v>
      </c>
      <c r="F280" s="219">
        <v>1</v>
      </c>
      <c r="G280" s="222">
        <v>3.6</v>
      </c>
      <c r="H280" s="399" t="s">
        <v>540</v>
      </c>
      <c r="I280" s="223">
        <v>18</v>
      </c>
      <c r="J280" s="374">
        <v>17.2825</v>
      </c>
      <c r="K280" s="427">
        <f t="shared" si="49"/>
        <v>311.085</v>
      </c>
      <c r="L280" s="308"/>
      <c r="M280" s="306"/>
      <c r="N280" s="430">
        <f t="shared" si="50"/>
        <v>0</v>
      </c>
      <c r="O280" s="499">
        <v>82</v>
      </c>
      <c r="P280" s="500">
        <v>4.555555555555555</v>
      </c>
      <c r="Q280" s="279"/>
      <c r="R280" s="280">
        <v>0.15</v>
      </c>
      <c r="S280" s="433">
        <f t="shared" si="51"/>
        <v>2.5923749999999997</v>
      </c>
      <c r="T280" s="281">
        <f t="shared" si="38"/>
        <v>0</v>
      </c>
      <c r="U280" s="295" t="s">
        <v>1614</v>
      </c>
      <c r="AA280">
        <f t="shared" si="52"/>
        <v>0</v>
      </c>
      <c r="AB280">
        <f t="shared" si="47"/>
        <v>0</v>
      </c>
      <c r="AC280">
        <f t="shared" si="48"/>
        <v>0</v>
      </c>
    </row>
    <row r="281" spans="1:29" ht="12.75">
      <c r="A281" s="157">
        <f t="shared" si="41"/>
        <v>281</v>
      </c>
      <c r="B281" s="219"/>
      <c r="C281" s="219" t="s">
        <v>1686</v>
      </c>
      <c r="D281" s="220" t="s">
        <v>2198</v>
      </c>
      <c r="E281" s="221" t="s">
        <v>601</v>
      </c>
      <c r="F281" s="219">
        <v>1</v>
      </c>
      <c r="G281" s="222">
        <v>3.6</v>
      </c>
      <c r="H281" s="399" t="s">
        <v>1720</v>
      </c>
      <c r="I281" s="223">
        <v>18</v>
      </c>
      <c r="J281" s="374">
        <v>19.215833333333332</v>
      </c>
      <c r="K281" s="427">
        <f t="shared" si="49"/>
        <v>345.885</v>
      </c>
      <c r="L281" s="308"/>
      <c r="M281" s="306"/>
      <c r="N281" s="430">
        <f t="shared" si="50"/>
        <v>0</v>
      </c>
      <c r="O281" s="499">
        <v>34</v>
      </c>
      <c r="P281" s="500">
        <v>1.8888888888888888</v>
      </c>
      <c r="Q281" s="279"/>
      <c r="R281" s="280">
        <v>0.15</v>
      </c>
      <c r="S281" s="433">
        <f t="shared" si="51"/>
        <v>2.8823749999999997</v>
      </c>
      <c r="T281" s="281">
        <f t="shared" si="38"/>
        <v>0</v>
      </c>
      <c r="U281" s="295" t="s">
        <v>1614</v>
      </c>
      <c r="AA281">
        <f t="shared" si="52"/>
        <v>0</v>
      </c>
      <c r="AB281">
        <f t="shared" si="47"/>
        <v>0</v>
      </c>
      <c r="AC281">
        <f t="shared" si="48"/>
        <v>0</v>
      </c>
    </row>
    <row r="282" spans="1:29" ht="12.75">
      <c r="A282" s="157">
        <f t="shared" si="41"/>
        <v>282</v>
      </c>
      <c r="B282" s="219"/>
      <c r="C282" s="219" t="s">
        <v>1686</v>
      </c>
      <c r="D282" s="220" t="s">
        <v>2199</v>
      </c>
      <c r="E282" s="221" t="s">
        <v>601</v>
      </c>
      <c r="F282" s="219">
        <v>1</v>
      </c>
      <c r="G282" s="222">
        <v>3.6</v>
      </c>
      <c r="H282" s="399" t="s">
        <v>1721</v>
      </c>
      <c r="I282" s="223">
        <v>18</v>
      </c>
      <c r="J282" s="374">
        <v>18.305833333333332</v>
      </c>
      <c r="K282" s="427">
        <f t="shared" si="49"/>
        <v>329.505</v>
      </c>
      <c r="L282" s="308"/>
      <c r="M282" s="306"/>
      <c r="N282" s="430">
        <f t="shared" si="50"/>
        <v>0</v>
      </c>
      <c r="O282" s="499">
        <v>71</v>
      </c>
      <c r="P282" s="500">
        <v>3.9444444444444446</v>
      </c>
      <c r="Q282" s="279"/>
      <c r="R282" s="280">
        <v>0.15</v>
      </c>
      <c r="S282" s="433">
        <f t="shared" si="51"/>
        <v>2.745875</v>
      </c>
      <c r="T282" s="281">
        <f t="shared" si="38"/>
        <v>0</v>
      </c>
      <c r="U282" s="295" t="s">
        <v>1614</v>
      </c>
      <c r="AA282">
        <f t="shared" si="52"/>
        <v>0</v>
      </c>
      <c r="AB282">
        <f t="shared" si="47"/>
        <v>0</v>
      </c>
      <c r="AC282">
        <f t="shared" si="48"/>
        <v>0</v>
      </c>
    </row>
    <row r="283" spans="1:29" ht="12.75">
      <c r="A283" s="157">
        <f t="shared" si="41"/>
        <v>283</v>
      </c>
      <c r="B283" s="219"/>
      <c r="C283" s="219" t="s">
        <v>1686</v>
      </c>
      <c r="D283" s="220" t="s">
        <v>2200</v>
      </c>
      <c r="E283" s="221" t="s">
        <v>601</v>
      </c>
      <c r="F283" s="219">
        <v>1</v>
      </c>
      <c r="G283" s="222">
        <v>3.6</v>
      </c>
      <c r="H283" s="399" t="s">
        <v>527</v>
      </c>
      <c r="I283" s="223">
        <v>18</v>
      </c>
      <c r="J283" s="374">
        <v>17.380833333333335</v>
      </c>
      <c r="K283" s="427">
        <f t="shared" si="49"/>
        <v>312.855</v>
      </c>
      <c r="L283" s="308"/>
      <c r="M283" s="306"/>
      <c r="N283" s="430">
        <f t="shared" si="50"/>
        <v>0</v>
      </c>
      <c r="O283" s="499">
        <v>52</v>
      </c>
      <c r="P283" s="500">
        <v>2.888888888888889</v>
      </c>
      <c r="Q283" s="279"/>
      <c r="R283" s="280">
        <v>0.15</v>
      </c>
      <c r="S283" s="433">
        <f t="shared" si="51"/>
        <v>2.6071250000000004</v>
      </c>
      <c r="T283" s="281">
        <f t="shared" si="38"/>
        <v>0</v>
      </c>
      <c r="U283" s="295" t="s">
        <v>1614</v>
      </c>
      <c r="AA283">
        <f t="shared" si="52"/>
        <v>0</v>
      </c>
      <c r="AB283">
        <f t="shared" si="47"/>
        <v>0</v>
      </c>
      <c r="AC283">
        <f t="shared" si="48"/>
        <v>0</v>
      </c>
    </row>
    <row r="284" spans="1:29" ht="12.75">
      <c r="A284" s="157">
        <f t="shared" si="41"/>
        <v>284</v>
      </c>
      <c r="B284" s="219"/>
      <c r="C284" s="219" t="s">
        <v>1686</v>
      </c>
      <c r="D284" s="220" t="s">
        <v>2201</v>
      </c>
      <c r="E284" s="221" t="s">
        <v>601</v>
      </c>
      <c r="F284" s="219">
        <v>1</v>
      </c>
      <c r="G284" s="222">
        <v>3.6</v>
      </c>
      <c r="H284" s="399" t="s">
        <v>528</v>
      </c>
      <c r="I284" s="223">
        <v>18</v>
      </c>
      <c r="J284" s="374">
        <v>18.390833333333333</v>
      </c>
      <c r="K284" s="427">
        <f t="shared" si="49"/>
        <v>331.03499999999997</v>
      </c>
      <c r="L284" s="308"/>
      <c r="M284" s="306"/>
      <c r="N284" s="430">
        <f t="shared" si="50"/>
        <v>0</v>
      </c>
      <c r="O284" s="499">
        <v>52</v>
      </c>
      <c r="P284" s="500">
        <v>2.888888888888889</v>
      </c>
      <c r="Q284" s="279"/>
      <c r="R284" s="280">
        <v>0.15</v>
      </c>
      <c r="S284" s="433">
        <f t="shared" si="51"/>
        <v>2.758625</v>
      </c>
      <c r="T284" s="281">
        <f aca="true" t="shared" si="53" ref="T284:T344">S284*L284</f>
        <v>0</v>
      </c>
      <c r="U284" s="295" t="s">
        <v>1614</v>
      </c>
      <c r="AA284">
        <f t="shared" si="52"/>
        <v>0</v>
      </c>
      <c r="AB284">
        <f t="shared" si="47"/>
        <v>0</v>
      </c>
      <c r="AC284">
        <f t="shared" si="48"/>
        <v>0</v>
      </c>
    </row>
    <row r="285" spans="1:29" ht="12.75">
      <c r="A285" s="157">
        <f t="shared" si="41"/>
        <v>285</v>
      </c>
      <c r="B285" s="219"/>
      <c r="C285" s="219" t="s">
        <v>1686</v>
      </c>
      <c r="D285" s="220" t="s">
        <v>2202</v>
      </c>
      <c r="E285" s="221" t="s">
        <v>601</v>
      </c>
      <c r="F285" s="219">
        <v>1</v>
      </c>
      <c r="G285" s="222">
        <v>3.6</v>
      </c>
      <c r="H285" s="399" t="s">
        <v>529</v>
      </c>
      <c r="I285" s="223">
        <v>18</v>
      </c>
      <c r="J285" s="374">
        <v>16.25916666666667</v>
      </c>
      <c r="K285" s="427">
        <f t="shared" si="49"/>
        <v>292.665</v>
      </c>
      <c r="L285" s="308"/>
      <c r="M285" s="306"/>
      <c r="N285" s="430">
        <f t="shared" si="50"/>
        <v>0</v>
      </c>
      <c r="O285" s="499">
        <v>43</v>
      </c>
      <c r="P285" s="500">
        <v>2.388888888888889</v>
      </c>
      <c r="Q285" s="279"/>
      <c r="R285" s="280">
        <v>0.15</v>
      </c>
      <c r="S285" s="433">
        <f t="shared" si="51"/>
        <v>2.4388750000000003</v>
      </c>
      <c r="T285" s="281">
        <f t="shared" si="53"/>
        <v>0</v>
      </c>
      <c r="U285" s="295" t="s">
        <v>1614</v>
      </c>
      <c r="AA285">
        <f t="shared" si="52"/>
        <v>0</v>
      </c>
      <c r="AB285">
        <f t="shared" si="47"/>
        <v>0</v>
      </c>
      <c r="AC285">
        <f t="shared" si="48"/>
        <v>0</v>
      </c>
    </row>
    <row r="286" spans="1:29" ht="12.75">
      <c r="A286" s="157">
        <f t="shared" si="41"/>
        <v>286</v>
      </c>
      <c r="B286" s="219"/>
      <c r="C286" s="219" t="s">
        <v>1686</v>
      </c>
      <c r="D286" s="220" t="s">
        <v>2203</v>
      </c>
      <c r="E286" s="221" t="s">
        <v>601</v>
      </c>
      <c r="F286" s="219">
        <v>1</v>
      </c>
      <c r="G286" s="222">
        <v>3.6</v>
      </c>
      <c r="H286" s="399" t="s">
        <v>530</v>
      </c>
      <c r="I286" s="223">
        <v>18</v>
      </c>
      <c r="J286" s="374">
        <v>18.390833333333333</v>
      </c>
      <c r="K286" s="427">
        <f t="shared" si="49"/>
        <v>331.03499999999997</v>
      </c>
      <c r="L286" s="308"/>
      <c r="M286" s="306"/>
      <c r="N286" s="430">
        <f t="shared" si="50"/>
        <v>0</v>
      </c>
      <c r="O286" s="499">
        <v>72</v>
      </c>
      <c r="P286" s="500">
        <v>4</v>
      </c>
      <c r="Q286" s="279"/>
      <c r="R286" s="280">
        <v>0.15</v>
      </c>
      <c r="S286" s="433">
        <f t="shared" si="51"/>
        <v>2.758625</v>
      </c>
      <c r="T286" s="281">
        <f t="shared" si="53"/>
        <v>0</v>
      </c>
      <c r="U286" s="295" t="s">
        <v>1614</v>
      </c>
      <c r="AA286">
        <f t="shared" si="52"/>
        <v>0</v>
      </c>
      <c r="AB286">
        <f t="shared" si="47"/>
        <v>0</v>
      </c>
      <c r="AC286">
        <f t="shared" si="48"/>
        <v>0</v>
      </c>
    </row>
    <row r="287" spans="1:29" ht="12.75">
      <c r="A287" s="157">
        <f t="shared" si="41"/>
        <v>287</v>
      </c>
      <c r="B287" s="219"/>
      <c r="C287" s="219" t="s">
        <v>1686</v>
      </c>
      <c r="D287" s="220" t="s">
        <v>2204</v>
      </c>
      <c r="E287" s="221" t="s">
        <v>601</v>
      </c>
      <c r="F287" s="219">
        <v>1</v>
      </c>
      <c r="G287" s="222">
        <v>3.6</v>
      </c>
      <c r="H287" s="399" t="s">
        <v>541</v>
      </c>
      <c r="I287" s="223">
        <v>18</v>
      </c>
      <c r="J287" s="374">
        <v>15.235000000000001</v>
      </c>
      <c r="K287" s="427">
        <f t="shared" si="49"/>
        <v>274.23</v>
      </c>
      <c r="L287" s="308"/>
      <c r="M287" s="306"/>
      <c r="N287" s="430">
        <f t="shared" si="50"/>
        <v>0</v>
      </c>
      <c r="O287" s="499">
        <v>18</v>
      </c>
      <c r="P287" s="500">
        <v>1</v>
      </c>
      <c r="Q287" s="279"/>
      <c r="R287" s="280">
        <v>0.15</v>
      </c>
      <c r="S287" s="433">
        <f t="shared" si="51"/>
        <v>2.28525</v>
      </c>
      <c r="T287" s="281">
        <f t="shared" si="53"/>
        <v>0</v>
      </c>
      <c r="U287" s="295" t="s">
        <v>1614</v>
      </c>
      <c r="AA287">
        <f t="shared" si="52"/>
        <v>0</v>
      </c>
      <c r="AB287">
        <f t="shared" si="47"/>
        <v>0</v>
      </c>
      <c r="AC287">
        <f t="shared" si="48"/>
        <v>0</v>
      </c>
    </row>
    <row r="288" spans="1:29" ht="12.75">
      <c r="A288" s="157">
        <f t="shared" si="41"/>
        <v>288</v>
      </c>
      <c r="B288" s="219"/>
      <c r="C288" s="219" t="s">
        <v>1686</v>
      </c>
      <c r="D288" s="220" t="s">
        <v>2205</v>
      </c>
      <c r="E288" s="221" t="s">
        <v>601</v>
      </c>
      <c r="F288" s="219">
        <v>1</v>
      </c>
      <c r="G288" s="222">
        <v>3.6</v>
      </c>
      <c r="H288" s="399" t="s">
        <v>532</v>
      </c>
      <c r="I288" s="223">
        <v>18</v>
      </c>
      <c r="J288" s="374">
        <v>15.235000000000001</v>
      </c>
      <c r="K288" s="427">
        <f t="shared" si="49"/>
        <v>274.23</v>
      </c>
      <c r="L288" s="308"/>
      <c r="M288" s="306"/>
      <c r="N288" s="430">
        <f t="shared" si="50"/>
        <v>0</v>
      </c>
      <c r="O288" s="499">
        <v>105</v>
      </c>
      <c r="P288" s="500">
        <v>5.833333333333333</v>
      </c>
      <c r="Q288" s="279"/>
      <c r="R288" s="280">
        <v>0.15</v>
      </c>
      <c r="S288" s="433">
        <f t="shared" si="51"/>
        <v>2.28525</v>
      </c>
      <c r="T288" s="281">
        <f t="shared" si="53"/>
        <v>0</v>
      </c>
      <c r="U288" s="295" t="s">
        <v>1614</v>
      </c>
      <c r="AA288">
        <f t="shared" si="52"/>
        <v>0</v>
      </c>
      <c r="AB288">
        <f t="shared" si="47"/>
        <v>0</v>
      </c>
      <c r="AC288">
        <f t="shared" si="48"/>
        <v>0</v>
      </c>
    </row>
    <row r="289" spans="1:29" ht="12.75">
      <c r="A289" s="157">
        <f t="shared" si="41"/>
        <v>289</v>
      </c>
      <c r="B289" s="219"/>
      <c r="C289" s="219" t="s">
        <v>1686</v>
      </c>
      <c r="D289" s="220" t="s">
        <v>2206</v>
      </c>
      <c r="E289" s="221" t="s">
        <v>601</v>
      </c>
      <c r="F289" s="219">
        <v>1</v>
      </c>
      <c r="G289" s="222">
        <v>3.6</v>
      </c>
      <c r="H289" s="399" t="s">
        <v>533</v>
      </c>
      <c r="I289" s="223">
        <v>18</v>
      </c>
      <c r="J289" s="374">
        <v>15.235000000000001</v>
      </c>
      <c r="K289" s="427">
        <f t="shared" si="49"/>
        <v>274.23</v>
      </c>
      <c r="L289" s="308"/>
      <c r="M289" s="306"/>
      <c r="N289" s="430">
        <f t="shared" si="50"/>
        <v>0</v>
      </c>
      <c r="O289" s="499">
        <v>14</v>
      </c>
      <c r="P289" s="500">
        <v>0.7777777777777778</v>
      </c>
      <c r="Q289" s="279"/>
      <c r="R289" s="280">
        <v>0.15</v>
      </c>
      <c r="S289" s="433">
        <f t="shared" si="51"/>
        <v>2.28525</v>
      </c>
      <c r="T289" s="281">
        <f t="shared" si="53"/>
        <v>0</v>
      </c>
      <c r="U289" s="295" t="s">
        <v>1614</v>
      </c>
      <c r="AA289">
        <f t="shared" si="52"/>
        <v>0</v>
      </c>
      <c r="AB289">
        <f t="shared" si="47"/>
        <v>0</v>
      </c>
      <c r="AC289">
        <f t="shared" si="48"/>
        <v>0</v>
      </c>
    </row>
    <row r="290" spans="1:29" ht="12.75">
      <c r="A290" s="157">
        <f t="shared" si="41"/>
        <v>290</v>
      </c>
      <c r="B290" s="219"/>
      <c r="C290" s="219" t="s">
        <v>1686</v>
      </c>
      <c r="D290" s="220" t="s">
        <v>2207</v>
      </c>
      <c r="E290" s="221" t="s">
        <v>601</v>
      </c>
      <c r="F290" s="219">
        <v>1</v>
      </c>
      <c r="G290" s="222">
        <v>3.6</v>
      </c>
      <c r="H290" s="399" t="s">
        <v>542</v>
      </c>
      <c r="I290" s="223">
        <v>18</v>
      </c>
      <c r="J290" s="374">
        <v>15.747499999999999</v>
      </c>
      <c r="K290" s="427">
        <f t="shared" si="49"/>
        <v>283.455</v>
      </c>
      <c r="L290" s="308"/>
      <c r="M290" s="306"/>
      <c r="N290" s="430">
        <f t="shared" si="50"/>
        <v>0</v>
      </c>
      <c r="O290" s="499">
        <v>122</v>
      </c>
      <c r="P290" s="500">
        <v>6.777777777777778</v>
      </c>
      <c r="Q290" s="279"/>
      <c r="R290" s="280">
        <v>0.15</v>
      </c>
      <c r="S290" s="433">
        <f t="shared" si="51"/>
        <v>2.362125</v>
      </c>
      <c r="T290" s="281">
        <f t="shared" si="53"/>
        <v>0</v>
      </c>
      <c r="U290" s="295" t="s">
        <v>1614</v>
      </c>
      <c r="AA290">
        <f t="shared" si="52"/>
        <v>0</v>
      </c>
      <c r="AB290">
        <f t="shared" si="47"/>
        <v>0</v>
      </c>
      <c r="AC290">
        <f t="shared" si="48"/>
        <v>0</v>
      </c>
    </row>
    <row r="291" spans="1:29" ht="12.75">
      <c r="A291" s="157">
        <f aca="true" t="shared" si="54" ref="A291:A354">A290+1</f>
        <v>291</v>
      </c>
      <c r="B291" s="219"/>
      <c r="C291" s="219" t="s">
        <v>1686</v>
      </c>
      <c r="D291" s="220" t="s">
        <v>2208</v>
      </c>
      <c r="E291" s="221" t="s">
        <v>601</v>
      </c>
      <c r="F291" s="219">
        <v>1</v>
      </c>
      <c r="G291" s="222">
        <v>3.6</v>
      </c>
      <c r="H291" s="399" t="s">
        <v>543</v>
      </c>
      <c r="I291" s="223">
        <v>18</v>
      </c>
      <c r="J291" s="374">
        <v>15.747499999999999</v>
      </c>
      <c r="K291" s="427">
        <f t="shared" si="49"/>
        <v>283.455</v>
      </c>
      <c r="L291" s="308"/>
      <c r="M291" s="306"/>
      <c r="N291" s="430">
        <f t="shared" si="50"/>
        <v>0</v>
      </c>
      <c r="O291" s="499">
        <v>88</v>
      </c>
      <c r="P291" s="500">
        <v>4.888888888888889</v>
      </c>
      <c r="Q291" s="279"/>
      <c r="R291" s="280">
        <v>0.15</v>
      </c>
      <c r="S291" s="433">
        <f t="shared" si="51"/>
        <v>2.362125</v>
      </c>
      <c r="T291" s="281">
        <f t="shared" si="53"/>
        <v>0</v>
      </c>
      <c r="U291" s="295" t="s">
        <v>1614</v>
      </c>
      <c r="AA291">
        <f t="shared" si="52"/>
        <v>0</v>
      </c>
      <c r="AB291">
        <f t="shared" si="47"/>
        <v>0</v>
      </c>
      <c r="AC291">
        <f t="shared" si="48"/>
        <v>0</v>
      </c>
    </row>
    <row r="292" spans="1:29" ht="12.75">
      <c r="A292" s="157">
        <f t="shared" si="54"/>
        <v>292</v>
      </c>
      <c r="B292" s="219"/>
      <c r="C292" s="219" t="s">
        <v>1686</v>
      </c>
      <c r="D292" s="220" t="s">
        <v>2209</v>
      </c>
      <c r="E292" s="221" t="s">
        <v>601</v>
      </c>
      <c r="F292" s="219">
        <v>1</v>
      </c>
      <c r="G292" s="222">
        <v>3.6</v>
      </c>
      <c r="H292" s="399" t="s">
        <v>544</v>
      </c>
      <c r="I292" s="223">
        <v>18</v>
      </c>
      <c r="J292" s="374">
        <v>15.778333333333332</v>
      </c>
      <c r="K292" s="427">
        <f t="shared" si="49"/>
        <v>284.01</v>
      </c>
      <c r="L292" s="308"/>
      <c r="M292" s="306"/>
      <c r="N292" s="430">
        <f t="shared" si="50"/>
        <v>0</v>
      </c>
      <c r="O292" s="499">
        <v>66</v>
      </c>
      <c r="P292" s="500">
        <v>3.6666666666666665</v>
      </c>
      <c r="Q292" s="279"/>
      <c r="R292" s="280">
        <v>0.15</v>
      </c>
      <c r="S292" s="433">
        <f t="shared" si="51"/>
        <v>2.3667499999999997</v>
      </c>
      <c r="T292" s="281">
        <f t="shared" si="53"/>
        <v>0</v>
      </c>
      <c r="U292" s="295" t="s">
        <v>1614</v>
      </c>
      <c r="AA292">
        <f t="shared" si="52"/>
        <v>0</v>
      </c>
      <c r="AB292">
        <f t="shared" si="47"/>
        <v>0</v>
      </c>
      <c r="AC292">
        <f t="shared" si="48"/>
        <v>0</v>
      </c>
    </row>
    <row r="293" spans="1:29" ht="12.75">
      <c r="A293" s="157">
        <f t="shared" si="54"/>
        <v>293</v>
      </c>
      <c r="B293" s="219"/>
      <c r="C293" s="219" t="s">
        <v>1686</v>
      </c>
      <c r="D293" s="220" t="s">
        <v>2210</v>
      </c>
      <c r="E293" s="221" t="s">
        <v>601</v>
      </c>
      <c r="F293" s="219">
        <v>1</v>
      </c>
      <c r="G293" s="222">
        <v>3.6</v>
      </c>
      <c r="H293" s="399" t="s">
        <v>545</v>
      </c>
      <c r="I293" s="223">
        <v>18</v>
      </c>
      <c r="J293" s="374">
        <v>16.406666666666666</v>
      </c>
      <c r="K293" s="427">
        <f t="shared" si="49"/>
        <v>295.32</v>
      </c>
      <c r="L293" s="308"/>
      <c r="M293" s="306"/>
      <c r="N293" s="430">
        <f t="shared" si="50"/>
        <v>0</v>
      </c>
      <c r="O293" s="499">
        <v>0</v>
      </c>
      <c r="P293" s="500">
        <v>0</v>
      </c>
      <c r="Q293" s="279"/>
      <c r="R293" s="280">
        <v>0.15</v>
      </c>
      <c r="S293" s="433">
        <f t="shared" si="51"/>
        <v>2.461</v>
      </c>
      <c r="T293" s="281">
        <f t="shared" si="53"/>
        <v>0</v>
      </c>
      <c r="U293" s="295" t="s">
        <v>1614</v>
      </c>
      <c r="AA293">
        <f t="shared" si="52"/>
        <v>0</v>
      </c>
      <c r="AB293">
        <f t="shared" si="47"/>
        <v>0</v>
      </c>
      <c r="AC293">
        <f t="shared" si="48"/>
        <v>0</v>
      </c>
    </row>
    <row r="294" spans="1:29" ht="13.5" thickBot="1">
      <c r="A294" s="157">
        <f t="shared" si="54"/>
        <v>294</v>
      </c>
      <c r="B294" s="219"/>
      <c r="C294" s="219" t="s">
        <v>1686</v>
      </c>
      <c r="D294" s="220" t="s">
        <v>2197</v>
      </c>
      <c r="E294" s="221" t="s">
        <v>601</v>
      </c>
      <c r="F294" s="219">
        <v>1</v>
      </c>
      <c r="G294" s="222">
        <v>3.6</v>
      </c>
      <c r="H294" s="399" t="s">
        <v>546</v>
      </c>
      <c r="I294" s="223">
        <v>18</v>
      </c>
      <c r="J294" s="374">
        <v>16.112499999999997</v>
      </c>
      <c r="K294" s="427">
        <f t="shared" si="49"/>
        <v>290.025</v>
      </c>
      <c r="L294" s="308"/>
      <c r="M294" s="306"/>
      <c r="N294" s="430">
        <f t="shared" si="50"/>
        <v>0</v>
      </c>
      <c r="O294" s="499">
        <v>116</v>
      </c>
      <c r="P294" s="500">
        <v>6.444444444444445</v>
      </c>
      <c r="Q294" s="279"/>
      <c r="R294" s="280">
        <v>0.15</v>
      </c>
      <c r="S294" s="433">
        <f t="shared" si="51"/>
        <v>2.4168749999999997</v>
      </c>
      <c r="T294" s="281">
        <f t="shared" si="53"/>
        <v>0</v>
      </c>
      <c r="U294" s="295" t="s">
        <v>1614</v>
      </c>
      <c r="AA294">
        <f t="shared" si="52"/>
        <v>0</v>
      </c>
      <c r="AB294">
        <f t="shared" si="47"/>
        <v>0</v>
      </c>
      <c r="AC294">
        <f t="shared" si="48"/>
        <v>0</v>
      </c>
    </row>
    <row r="295" spans="1:29" ht="13.5" thickBot="1">
      <c r="A295" s="157">
        <f t="shared" si="54"/>
        <v>295</v>
      </c>
      <c r="B295" s="219"/>
      <c r="C295" s="219" t="s">
        <v>1686</v>
      </c>
      <c r="D295" s="220" t="s">
        <v>971</v>
      </c>
      <c r="E295" s="221" t="s">
        <v>601</v>
      </c>
      <c r="F295" s="219">
        <v>1</v>
      </c>
      <c r="G295" s="222">
        <v>3.6</v>
      </c>
      <c r="H295" s="410" t="s">
        <v>965</v>
      </c>
      <c r="I295" s="223">
        <v>18</v>
      </c>
      <c r="J295" s="374">
        <v>14.293333333333331</v>
      </c>
      <c r="K295" s="427">
        <f t="shared" si="49"/>
        <v>257.28</v>
      </c>
      <c r="L295" s="308"/>
      <c r="M295" s="306"/>
      <c r="N295" s="430">
        <f t="shared" si="50"/>
        <v>0</v>
      </c>
      <c r="O295" s="499">
        <v>293</v>
      </c>
      <c r="P295" s="500">
        <v>16.27777777777778</v>
      </c>
      <c r="Q295" s="279"/>
      <c r="R295" s="280">
        <v>0.15</v>
      </c>
      <c r="S295" s="433">
        <f t="shared" si="51"/>
        <v>2.1439999999999997</v>
      </c>
      <c r="T295" s="281">
        <f t="shared" si="53"/>
        <v>0</v>
      </c>
      <c r="U295" s="294" t="s">
        <v>1617</v>
      </c>
      <c r="AA295">
        <f t="shared" si="52"/>
        <v>0</v>
      </c>
      <c r="AB295">
        <f t="shared" si="47"/>
        <v>0</v>
      </c>
      <c r="AC295">
        <f t="shared" si="48"/>
        <v>0</v>
      </c>
    </row>
    <row r="296" spans="1:29" ht="13.5" thickBot="1">
      <c r="A296" s="157">
        <f t="shared" si="54"/>
        <v>296</v>
      </c>
      <c r="B296" s="219"/>
      <c r="C296" s="219" t="s">
        <v>1686</v>
      </c>
      <c r="D296" s="220" t="s">
        <v>972</v>
      </c>
      <c r="E296" s="221" t="s">
        <v>601</v>
      </c>
      <c r="F296" s="219">
        <v>1</v>
      </c>
      <c r="G296" s="222">
        <v>3.6</v>
      </c>
      <c r="H296" s="410" t="s">
        <v>966</v>
      </c>
      <c r="I296" s="223">
        <v>18</v>
      </c>
      <c r="J296" s="374">
        <v>14.293333333333331</v>
      </c>
      <c r="K296" s="427">
        <f t="shared" si="49"/>
        <v>257.28</v>
      </c>
      <c r="L296" s="308"/>
      <c r="M296" s="306"/>
      <c r="N296" s="430">
        <f t="shared" si="50"/>
        <v>0</v>
      </c>
      <c r="O296" s="499">
        <v>318</v>
      </c>
      <c r="P296" s="500">
        <v>17.666666666666668</v>
      </c>
      <c r="Q296" s="279"/>
      <c r="R296" s="280">
        <v>0.15</v>
      </c>
      <c r="S296" s="433">
        <f t="shared" si="51"/>
        <v>2.1439999999999997</v>
      </c>
      <c r="T296" s="281">
        <f t="shared" si="53"/>
        <v>0</v>
      </c>
      <c r="U296" s="294" t="s">
        <v>1617</v>
      </c>
      <c r="AA296">
        <f t="shared" si="52"/>
        <v>0</v>
      </c>
      <c r="AB296">
        <f t="shared" si="47"/>
        <v>0</v>
      </c>
      <c r="AC296">
        <f t="shared" si="48"/>
        <v>0</v>
      </c>
    </row>
    <row r="297" spans="1:29" ht="13.5" thickBot="1">
      <c r="A297" s="157">
        <f t="shared" si="54"/>
        <v>297</v>
      </c>
      <c r="B297" s="219"/>
      <c r="C297" s="219" t="s">
        <v>1686</v>
      </c>
      <c r="D297" s="220" t="s">
        <v>973</v>
      </c>
      <c r="E297" s="221" t="s">
        <v>601</v>
      </c>
      <c r="F297" s="219">
        <v>1</v>
      </c>
      <c r="G297" s="222">
        <v>3.6</v>
      </c>
      <c r="H297" s="410" t="s">
        <v>976</v>
      </c>
      <c r="I297" s="223">
        <v>18</v>
      </c>
      <c r="J297" s="374">
        <v>17.5</v>
      </c>
      <c r="K297" s="427">
        <f t="shared" si="49"/>
        <v>315</v>
      </c>
      <c r="L297" s="308"/>
      <c r="M297" s="306"/>
      <c r="N297" s="430">
        <f t="shared" si="50"/>
        <v>0</v>
      </c>
      <c r="O297" s="499">
        <v>212</v>
      </c>
      <c r="P297" s="500">
        <v>11.777777777777779</v>
      </c>
      <c r="Q297" s="279"/>
      <c r="R297" s="280">
        <v>0.15</v>
      </c>
      <c r="S297" s="433">
        <f t="shared" si="51"/>
        <v>2.625</v>
      </c>
      <c r="T297" s="281">
        <f t="shared" si="53"/>
        <v>0</v>
      </c>
      <c r="U297" s="294" t="s">
        <v>1617</v>
      </c>
      <c r="AA297">
        <f t="shared" si="52"/>
        <v>0</v>
      </c>
      <c r="AB297">
        <f t="shared" si="47"/>
        <v>0</v>
      </c>
      <c r="AC297">
        <f t="shared" si="48"/>
        <v>0</v>
      </c>
    </row>
    <row r="298" spans="1:29" ht="13.5" thickBot="1">
      <c r="A298" s="157">
        <f t="shared" si="54"/>
        <v>298</v>
      </c>
      <c r="B298" s="219"/>
      <c r="C298" s="219" t="s">
        <v>1686</v>
      </c>
      <c r="D298" s="220" t="s">
        <v>974</v>
      </c>
      <c r="E298" s="221" t="s">
        <v>601</v>
      </c>
      <c r="F298" s="219">
        <v>1</v>
      </c>
      <c r="G298" s="222">
        <v>3.6</v>
      </c>
      <c r="H298" s="410" t="s">
        <v>969</v>
      </c>
      <c r="I298" s="223">
        <v>18</v>
      </c>
      <c r="J298" s="374">
        <v>14.293333333333331</v>
      </c>
      <c r="K298" s="427">
        <f t="shared" si="49"/>
        <v>257.28</v>
      </c>
      <c r="L298" s="308"/>
      <c r="M298" s="306"/>
      <c r="N298" s="430">
        <f t="shared" si="50"/>
        <v>0</v>
      </c>
      <c r="O298" s="499">
        <v>217</v>
      </c>
      <c r="P298" s="500">
        <v>12.055555555555555</v>
      </c>
      <c r="Q298" s="279"/>
      <c r="R298" s="280">
        <v>0.15</v>
      </c>
      <c r="S298" s="433">
        <f t="shared" si="51"/>
        <v>2.1439999999999997</v>
      </c>
      <c r="T298" s="281">
        <f t="shared" si="53"/>
        <v>0</v>
      </c>
      <c r="U298" s="294" t="s">
        <v>1617</v>
      </c>
      <c r="AA298">
        <f t="shared" si="52"/>
        <v>0</v>
      </c>
      <c r="AB298">
        <f t="shared" si="47"/>
        <v>0</v>
      </c>
      <c r="AC298">
        <f t="shared" si="48"/>
        <v>0</v>
      </c>
    </row>
    <row r="299" spans="1:29" ht="13.5" thickBot="1">
      <c r="A299" s="157">
        <f t="shared" si="54"/>
        <v>299</v>
      </c>
      <c r="B299" s="219"/>
      <c r="C299" s="219" t="s">
        <v>1686</v>
      </c>
      <c r="D299" s="220" t="s">
        <v>975</v>
      </c>
      <c r="E299" s="221" t="s">
        <v>601</v>
      </c>
      <c r="F299" s="219">
        <v>1</v>
      </c>
      <c r="G299" s="222">
        <v>3.6</v>
      </c>
      <c r="H299" s="410" t="s">
        <v>970</v>
      </c>
      <c r="I299" s="223">
        <v>18</v>
      </c>
      <c r="J299" s="374">
        <v>14.293333333333331</v>
      </c>
      <c r="K299" s="427">
        <f t="shared" si="49"/>
        <v>257.28</v>
      </c>
      <c r="L299" s="308"/>
      <c r="M299" s="306"/>
      <c r="N299" s="430">
        <f t="shared" si="50"/>
        <v>0</v>
      </c>
      <c r="O299" s="499">
        <v>163</v>
      </c>
      <c r="P299" s="500">
        <v>9.055555555555555</v>
      </c>
      <c r="Q299" s="279"/>
      <c r="R299" s="280">
        <v>0.15</v>
      </c>
      <c r="S299" s="433">
        <f t="shared" si="51"/>
        <v>2.1439999999999997</v>
      </c>
      <c r="T299" s="281">
        <f t="shared" si="53"/>
        <v>0</v>
      </c>
      <c r="U299" s="294" t="s">
        <v>1617</v>
      </c>
      <c r="AA299">
        <f t="shared" si="52"/>
        <v>0</v>
      </c>
      <c r="AB299">
        <f t="shared" si="47"/>
        <v>0</v>
      </c>
      <c r="AC299">
        <f t="shared" si="48"/>
        <v>0</v>
      </c>
    </row>
    <row r="300" spans="1:29" ht="25.5">
      <c r="A300" s="157">
        <f t="shared" si="54"/>
        <v>300</v>
      </c>
      <c r="B300" s="219"/>
      <c r="C300" s="219" t="s">
        <v>1686</v>
      </c>
      <c r="D300" s="379" t="s">
        <v>2211</v>
      </c>
      <c r="E300" s="221" t="s">
        <v>601</v>
      </c>
      <c r="F300" s="219">
        <v>1</v>
      </c>
      <c r="G300" s="222">
        <v>3.6</v>
      </c>
      <c r="H300" s="503" t="s">
        <v>1967</v>
      </c>
      <c r="I300" s="223">
        <v>18</v>
      </c>
      <c r="J300" s="374">
        <v>14.919166666666667</v>
      </c>
      <c r="K300" s="427">
        <f t="shared" si="49"/>
        <v>268.545</v>
      </c>
      <c r="L300" s="308"/>
      <c r="M300" s="306"/>
      <c r="N300" s="430">
        <f t="shared" si="50"/>
        <v>0</v>
      </c>
      <c r="O300" s="499">
        <v>21</v>
      </c>
      <c r="P300" s="500">
        <v>1.1666666666666667</v>
      </c>
      <c r="Q300" s="279"/>
      <c r="R300" s="280">
        <v>0.15</v>
      </c>
      <c r="S300" s="433">
        <f t="shared" si="51"/>
        <v>2.237875</v>
      </c>
      <c r="T300" s="281">
        <f t="shared" si="53"/>
        <v>0</v>
      </c>
      <c r="U300" s="295" t="s">
        <v>1614</v>
      </c>
      <c r="AA300">
        <f t="shared" si="52"/>
        <v>0</v>
      </c>
      <c r="AB300">
        <f t="shared" si="47"/>
        <v>0</v>
      </c>
      <c r="AC300">
        <f t="shared" si="48"/>
        <v>0</v>
      </c>
    </row>
    <row r="301" spans="1:29" ht="12.75">
      <c r="A301" s="157">
        <f t="shared" si="54"/>
        <v>301</v>
      </c>
      <c r="B301" s="219"/>
      <c r="C301" s="219" t="s">
        <v>1686</v>
      </c>
      <c r="D301" s="220" t="s">
        <v>2212</v>
      </c>
      <c r="E301" s="221" t="s">
        <v>601</v>
      </c>
      <c r="F301" s="219">
        <v>1</v>
      </c>
      <c r="G301" s="222">
        <v>3.6</v>
      </c>
      <c r="H301" s="503" t="s">
        <v>2985</v>
      </c>
      <c r="I301" s="223">
        <v>24</v>
      </c>
      <c r="J301" s="374">
        <v>15</v>
      </c>
      <c r="K301" s="427">
        <f t="shared" si="49"/>
        <v>360</v>
      </c>
      <c r="L301" s="308"/>
      <c r="M301" s="306"/>
      <c r="N301" s="430">
        <f t="shared" si="50"/>
        <v>0</v>
      </c>
      <c r="O301" s="499">
        <v>367</v>
      </c>
      <c r="P301" s="500">
        <v>15.291666666666666</v>
      </c>
      <c r="Q301" s="279"/>
      <c r="R301" s="280">
        <v>0.15</v>
      </c>
      <c r="S301" s="433">
        <f t="shared" si="51"/>
        <v>2.25</v>
      </c>
      <c r="T301" s="281">
        <f t="shared" si="53"/>
        <v>0</v>
      </c>
      <c r="U301" s="295" t="s">
        <v>1614</v>
      </c>
      <c r="AA301">
        <f t="shared" si="52"/>
        <v>0</v>
      </c>
      <c r="AB301">
        <f t="shared" si="47"/>
        <v>0</v>
      </c>
      <c r="AC301">
        <f t="shared" si="48"/>
        <v>0</v>
      </c>
    </row>
    <row r="302" spans="1:29" ht="25.5">
      <c r="A302" s="157">
        <f t="shared" si="54"/>
        <v>302</v>
      </c>
      <c r="B302" s="219"/>
      <c r="C302" s="219" t="s">
        <v>1686</v>
      </c>
      <c r="D302" s="379" t="s">
        <v>2211</v>
      </c>
      <c r="E302" s="221" t="s">
        <v>601</v>
      </c>
      <c r="F302" s="219">
        <v>1</v>
      </c>
      <c r="G302" s="222">
        <v>3.6</v>
      </c>
      <c r="H302" s="564" t="s">
        <v>2986</v>
      </c>
      <c r="I302" s="223">
        <v>18</v>
      </c>
      <c r="J302" s="374">
        <v>28.02</v>
      </c>
      <c r="K302" s="427">
        <f t="shared" si="49"/>
        <v>504.36</v>
      </c>
      <c r="L302" s="308"/>
      <c r="M302" s="306"/>
      <c r="N302" s="430">
        <f t="shared" si="50"/>
        <v>0</v>
      </c>
      <c r="O302" s="499">
        <v>41</v>
      </c>
      <c r="P302" s="500">
        <v>2.2777777777777777</v>
      </c>
      <c r="Q302" s="279"/>
      <c r="R302" s="280">
        <v>0.15</v>
      </c>
      <c r="S302" s="433">
        <f t="shared" si="51"/>
        <v>4.202999999999999</v>
      </c>
      <c r="T302" s="281">
        <f t="shared" si="53"/>
        <v>0</v>
      </c>
      <c r="U302" s="295" t="s">
        <v>1614</v>
      </c>
      <c r="AA302">
        <f t="shared" si="52"/>
        <v>0</v>
      </c>
      <c r="AB302">
        <f t="shared" si="47"/>
        <v>0</v>
      </c>
      <c r="AC302">
        <f t="shared" si="48"/>
        <v>0</v>
      </c>
    </row>
    <row r="303" spans="1:29" ht="25.5">
      <c r="A303" s="157">
        <f t="shared" si="54"/>
        <v>303</v>
      </c>
      <c r="B303" s="219"/>
      <c r="C303" s="219" t="s">
        <v>1686</v>
      </c>
      <c r="D303" s="220" t="s">
        <v>2213</v>
      </c>
      <c r="E303" s="221" t="s">
        <v>601</v>
      </c>
      <c r="F303" s="219">
        <v>1</v>
      </c>
      <c r="G303" s="222">
        <v>3.6</v>
      </c>
      <c r="H303" s="503" t="s">
        <v>547</v>
      </c>
      <c r="I303" s="223">
        <v>18</v>
      </c>
      <c r="J303" s="374">
        <v>21.224166666666665</v>
      </c>
      <c r="K303" s="427">
        <f>J303*I303</f>
        <v>382.03499999999997</v>
      </c>
      <c r="L303" s="308"/>
      <c r="M303" s="306"/>
      <c r="N303" s="430">
        <f>(J303*L303+T303)+(M303*K303)</f>
        <v>0</v>
      </c>
      <c r="O303" s="499">
        <v>126</v>
      </c>
      <c r="P303" s="500">
        <v>7</v>
      </c>
      <c r="Q303" s="279"/>
      <c r="R303" s="280">
        <v>0.15</v>
      </c>
      <c r="S303" s="433">
        <f>R303*J303</f>
        <v>3.1836249999999997</v>
      </c>
      <c r="T303" s="281">
        <f t="shared" si="53"/>
        <v>0</v>
      </c>
      <c r="U303" s="295" t="s">
        <v>1614</v>
      </c>
      <c r="AA303">
        <f t="shared" si="52"/>
        <v>0</v>
      </c>
      <c r="AB303">
        <f t="shared" si="47"/>
        <v>0</v>
      </c>
      <c r="AC303">
        <f t="shared" si="48"/>
        <v>0</v>
      </c>
    </row>
    <row r="304" spans="1:29" ht="12.75">
      <c r="A304" s="157">
        <f t="shared" si="54"/>
        <v>304</v>
      </c>
      <c r="B304" s="219"/>
      <c r="C304" s="219" t="s">
        <v>1686</v>
      </c>
      <c r="D304" s="220" t="s">
        <v>2214</v>
      </c>
      <c r="E304" s="221" t="s">
        <v>601</v>
      </c>
      <c r="F304" s="219">
        <v>1</v>
      </c>
      <c r="G304" s="222">
        <v>3.6</v>
      </c>
      <c r="H304" s="399" t="s">
        <v>548</v>
      </c>
      <c r="I304" s="223">
        <v>18</v>
      </c>
      <c r="J304" s="374">
        <v>16.42</v>
      </c>
      <c r="K304" s="427">
        <f aca="true" t="shared" si="55" ref="K304:K311">J304*I304</f>
        <v>295.56000000000006</v>
      </c>
      <c r="L304" s="308"/>
      <c r="M304" s="306"/>
      <c r="N304" s="430">
        <f aca="true" t="shared" si="56" ref="N304:N311">(J304*L304+T304)+(M304*K304)</f>
        <v>0</v>
      </c>
      <c r="O304" s="499">
        <v>0</v>
      </c>
      <c r="P304" s="500">
        <v>0</v>
      </c>
      <c r="Q304" s="279"/>
      <c r="R304" s="280">
        <v>0.15</v>
      </c>
      <c r="S304" s="433">
        <f aca="true" t="shared" si="57" ref="S304:S311">R304*J304</f>
        <v>2.463</v>
      </c>
      <c r="T304" s="281">
        <f t="shared" si="53"/>
        <v>0</v>
      </c>
      <c r="U304" s="293" t="s">
        <v>1615</v>
      </c>
      <c r="AA304">
        <f t="shared" si="52"/>
        <v>0</v>
      </c>
      <c r="AB304">
        <f t="shared" si="47"/>
        <v>0</v>
      </c>
      <c r="AC304">
        <f t="shared" si="48"/>
        <v>0</v>
      </c>
    </row>
    <row r="305" spans="1:29" ht="12.75">
      <c r="A305" s="157">
        <f t="shared" si="54"/>
        <v>305</v>
      </c>
      <c r="B305" s="219"/>
      <c r="C305" s="219" t="s">
        <v>1686</v>
      </c>
      <c r="D305" s="220" t="s">
        <v>409</v>
      </c>
      <c r="E305" s="221" t="s">
        <v>601</v>
      </c>
      <c r="F305" s="219">
        <v>1</v>
      </c>
      <c r="G305" s="222">
        <v>3.6</v>
      </c>
      <c r="H305" s="399" t="s">
        <v>549</v>
      </c>
      <c r="I305" s="223">
        <v>18</v>
      </c>
      <c r="J305" s="374">
        <v>16.083333333333332</v>
      </c>
      <c r="K305" s="427">
        <f t="shared" si="55"/>
        <v>289.5</v>
      </c>
      <c r="L305" s="308"/>
      <c r="M305" s="306"/>
      <c r="N305" s="430">
        <f t="shared" si="56"/>
        <v>0</v>
      </c>
      <c r="O305" s="499">
        <v>40</v>
      </c>
      <c r="P305" s="500">
        <v>2.2222222222222223</v>
      </c>
      <c r="Q305" s="279"/>
      <c r="R305" s="280">
        <v>0.15</v>
      </c>
      <c r="S305" s="433">
        <f t="shared" si="57"/>
        <v>2.4124999999999996</v>
      </c>
      <c r="T305" s="281">
        <f t="shared" si="53"/>
        <v>0</v>
      </c>
      <c r="U305" s="293" t="s">
        <v>1615</v>
      </c>
      <c r="AA305">
        <f t="shared" si="52"/>
        <v>0</v>
      </c>
      <c r="AB305">
        <f t="shared" si="47"/>
        <v>0</v>
      </c>
      <c r="AC305">
        <f t="shared" si="48"/>
        <v>0</v>
      </c>
    </row>
    <row r="306" spans="1:29" ht="12.75">
      <c r="A306" s="157">
        <f t="shared" si="54"/>
        <v>306</v>
      </c>
      <c r="B306" s="219"/>
      <c r="C306" s="219" t="s">
        <v>1686</v>
      </c>
      <c r="D306" s="220" t="s">
        <v>410</v>
      </c>
      <c r="E306" s="221" t="s">
        <v>601</v>
      </c>
      <c r="F306" s="219">
        <v>1</v>
      </c>
      <c r="G306" s="222">
        <v>3.6</v>
      </c>
      <c r="H306" s="399" t="s">
        <v>550</v>
      </c>
      <c r="I306" s="223">
        <v>18</v>
      </c>
      <c r="J306" s="374">
        <v>16.949166666666667</v>
      </c>
      <c r="K306" s="427">
        <f t="shared" si="55"/>
        <v>305.085</v>
      </c>
      <c r="L306" s="308"/>
      <c r="M306" s="306"/>
      <c r="N306" s="430">
        <f t="shared" si="56"/>
        <v>0</v>
      </c>
      <c r="O306" s="499">
        <v>24</v>
      </c>
      <c r="P306" s="500">
        <v>1.3333333333333333</v>
      </c>
      <c r="Q306" s="279"/>
      <c r="R306" s="280">
        <v>0.15</v>
      </c>
      <c r="S306" s="433">
        <f t="shared" si="57"/>
        <v>2.542375</v>
      </c>
      <c r="T306" s="281">
        <f t="shared" si="53"/>
        <v>0</v>
      </c>
      <c r="U306" s="293" t="s">
        <v>1615</v>
      </c>
      <c r="AA306">
        <f t="shared" si="52"/>
        <v>0</v>
      </c>
      <c r="AB306">
        <f t="shared" si="47"/>
        <v>0</v>
      </c>
      <c r="AC306">
        <f t="shared" si="48"/>
        <v>0</v>
      </c>
    </row>
    <row r="307" spans="1:29" ht="12.75">
      <c r="A307" s="157">
        <f t="shared" si="54"/>
        <v>307</v>
      </c>
      <c r="B307" s="362"/>
      <c r="C307" s="219" t="s">
        <v>1686</v>
      </c>
      <c r="D307" s="220" t="s">
        <v>1391</v>
      </c>
      <c r="E307" s="221" t="s">
        <v>601</v>
      </c>
      <c r="F307" s="219">
        <v>1</v>
      </c>
      <c r="G307" s="222">
        <v>3.6</v>
      </c>
      <c r="H307" s="399" t="s">
        <v>551</v>
      </c>
      <c r="I307" s="223">
        <v>18</v>
      </c>
      <c r="J307" s="374">
        <v>16.949166666666667</v>
      </c>
      <c r="K307" s="427">
        <f t="shared" si="55"/>
        <v>305.085</v>
      </c>
      <c r="L307" s="308"/>
      <c r="M307" s="306"/>
      <c r="N307" s="430">
        <f t="shared" si="56"/>
        <v>0</v>
      </c>
      <c r="O307" s="499">
        <v>23</v>
      </c>
      <c r="P307" s="500">
        <v>1.2777777777777777</v>
      </c>
      <c r="Q307" s="279"/>
      <c r="R307" s="280">
        <v>0.15</v>
      </c>
      <c r="S307" s="433">
        <f t="shared" si="57"/>
        <v>2.542375</v>
      </c>
      <c r="T307" s="281">
        <f t="shared" si="53"/>
        <v>0</v>
      </c>
      <c r="U307" s="293" t="s">
        <v>1615</v>
      </c>
      <c r="AA307">
        <f t="shared" si="52"/>
        <v>0</v>
      </c>
      <c r="AB307">
        <f t="shared" si="47"/>
        <v>0</v>
      </c>
      <c r="AC307">
        <f t="shared" si="48"/>
        <v>0</v>
      </c>
    </row>
    <row r="308" spans="1:29" ht="25.5">
      <c r="A308" s="157">
        <f t="shared" si="54"/>
        <v>308</v>
      </c>
      <c r="B308" s="219"/>
      <c r="C308" s="219" t="s">
        <v>1686</v>
      </c>
      <c r="D308" s="220" t="s">
        <v>405</v>
      </c>
      <c r="E308" s="221" t="s">
        <v>601</v>
      </c>
      <c r="F308" s="219">
        <v>1</v>
      </c>
      <c r="G308" s="222">
        <v>3.6</v>
      </c>
      <c r="H308" s="399" t="s">
        <v>406</v>
      </c>
      <c r="I308" s="223">
        <v>18</v>
      </c>
      <c r="J308" s="374">
        <v>20.182499999999997</v>
      </c>
      <c r="K308" s="427">
        <f t="shared" si="55"/>
        <v>363.28499999999997</v>
      </c>
      <c r="L308" s="308"/>
      <c r="M308" s="306"/>
      <c r="N308" s="430">
        <f t="shared" si="56"/>
        <v>0</v>
      </c>
      <c r="O308" s="499">
        <v>41</v>
      </c>
      <c r="P308" s="500">
        <v>2.2777777777777777</v>
      </c>
      <c r="Q308" s="279"/>
      <c r="R308" s="280">
        <v>0.15</v>
      </c>
      <c r="S308" s="433">
        <f t="shared" si="57"/>
        <v>3.0273749999999997</v>
      </c>
      <c r="T308" s="281">
        <f t="shared" si="53"/>
        <v>0</v>
      </c>
      <c r="U308" s="295" t="s">
        <v>1614</v>
      </c>
      <c r="AA308">
        <f t="shared" si="52"/>
        <v>0</v>
      </c>
      <c r="AB308">
        <f t="shared" si="47"/>
        <v>0</v>
      </c>
      <c r="AC308">
        <f t="shared" si="48"/>
        <v>0</v>
      </c>
    </row>
    <row r="309" spans="1:29" ht="25.5">
      <c r="A309" s="157">
        <f t="shared" si="54"/>
        <v>309</v>
      </c>
      <c r="B309" s="219"/>
      <c r="C309" s="219" t="s">
        <v>1686</v>
      </c>
      <c r="D309" s="220" t="s">
        <v>407</v>
      </c>
      <c r="E309" s="221" t="s">
        <v>601</v>
      </c>
      <c r="F309" s="219">
        <v>1</v>
      </c>
      <c r="G309" s="222">
        <v>3.6</v>
      </c>
      <c r="H309" s="399" t="s">
        <v>408</v>
      </c>
      <c r="I309" s="223">
        <v>18</v>
      </c>
      <c r="J309" s="374">
        <v>20.474166666666665</v>
      </c>
      <c r="K309" s="427">
        <f t="shared" si="55"/>
        <v>368.53499999999997</v>
      </c>
      <c r="L309" s="308"/>
      <c r="M309" s="306"/>
      <c r="N309" s="430">
        <f t="shared" si="56"/>
        <v>0</v>
      </c>
      <c r="O309" s="499">
        <v>97</v>
      </c>
      <c r="P309" s="500">
        <v>5.388888888888889</v>
      </c>
      <c r="Q309" s="279"/>
      <c r="R309" s="280">
        <v>0.15</v>
      </c>
      <c r="S309" s="433">
        <f t="shared" si="57"/>
        <v>3.071125</v>
      </c>
      <c r="T309" s="281">
        <f t="shared" si="53"/>
        <v>0</v>
      </c>
      <c r="U309" s="295" t="s">
        <v>1614</v>
      </c>
      <c r="AA309">
        <f t="shared" si="52"/>
        <v>0</v>
      </c>
      <c r="AB309">
        <f t="shared" si="47"/>
        <v>0</v>
      </c>
      <c r="AC309">
        <f t="shared" si="48"/>
        <v>0</v>
      </c>
    </row>
    <row r="310" spans="1:29" ht="12.75">
      <c r="A310" s="157">
        <f t="shared" si="54"/>
        <v>310</v>
      </c>
      <c r="B310" s="362"/>
      <c r="C310" s="219" t="s">
        <v>1686</v>
      </c>
      <c r="D310" s="220" t="s">
        <v>832</v>
      </c>
      <c r="E310" s="221" t="s">
        <v>601</v>
      </c>
      <c r="F310" s="219">
        <v>1</v>
      </c>
      <c r="G310" s="222">
        <v>3.6</v>
      </c>
      <c r="H310" s="399" t="s">
        <v>552</v>
      </c>
      <c r="I310" s="223">
        <v>18</v>
      </c>
      <c r="J310" s="374">
        <v>21.56</v>
      </c>
      <c r="K310" s="427">
        <f t="shared" si="55"/>
        <v>388.08</v>
      </c>
      <c r="L310" s="308"/>
      <c r="M310" s="306"/>
      <c r="N310" s="430">
        <f t="shared" si="56"/>
        <v>0</v>
      </c>
      <c r="O310" s="499">
        <v>55</v>
      </c>
      <c r="P310" s="500">
        <v>3.0555555555555554</v>
      </c>
      <c r="Q310" s="279"/>
      <c r="R310" s="280">
        <v>0.15</v>
      </c>
      <c r="S310" s="433">
        <f t="shared" si="57"/>
        <v>3.2339999999999995</v>
      </c>
      <c r="T310" s="281">
        <f t="shared" si="53"/>
        <v>0</v>
      </c>
      <c r="U310" s="293" t="s">
        <v>1615</v>
      </c>
      <c r="AA310">
        <f t="shared" si="52"/>
        <v>0</v>
      </c>
      <c r="AB310">
        <f t="shared" si="47"/>
        <v>0</v>
      </c>
      <c r="AC310">
        <f t="shared" si="48"/>
        <v>0</v>
      </c>
    </row>
    <row r="311" spans="1:29" ht="25.5">
      <c r="A311" s="157">
        <f t="shared" si="54"/>
        <v>311</v>
      </c>
      <c r="B311" s="219"/>
      <c r="C311" s="219" t="s">
        <v>1686</v>
      </c>
      <c r="D311" s="220" t="s">
        <v>1654</v>
      </c>
      <c r="E311" s="221" t="s">
        <v>601</v>
      </c>
      <c r="F311" s="219">
        <v>1</v>
      </c>
      <c r="G311" s="222">
        <v>3.6</v>
      </c>
      <c r="H311" s="399" t="s">
        <v>1726</v>
      </c>
      <c r="I311" s="223">
        <v>18</v>
      </c>
      <c r="J311" s="374">
        <v>16.949166666666667</v>
      </c>
      <c r="K311" s="427">
        <f t="shared" si="55"/>
        <v>305.085</v>
      </c>
      <c r="L311" s="308"/>
      <c r="M311" s="306"/>
      <c r="N311" s="430">
        <f t="shared" si="56"/>
        <v>0</v>
      </c>
      <c r="O311" s="499">
        <v>2</v>
      </c>
      <c r="P311" s="500">
        <v>0.1111111111111111</v>
      </c>
      <c r="Q311" s="279"/>
      <c r="R311" s="280">
        <v>0.15</v>
      </c>
      <c r="S311" s="433">
        <f t="shared" si="57"/>
        <v>2.542375</v>
      </c>
      <c r="T311" s="281">
        <f t="shared" si="53"/>
        <v>0</v>
      </c>
      <c r="U311" s="293" t="s">
        <v>1615</v>
      </c>
      <c r="AA311">
        <f t="shared" si="52"/>
        <v>0</v>
      </c>
      <c r="AB311">
        <f t="shared" si="47"/>
        <v>0</v>
      </c>
      <c r="AC311">
        <f t="shared" si="48"/>
        <v>0</v>
      </c>
    </row>
    <row r="312" spans="1:29" ht="12.75">
      <c r="A312" s="157">
        <f t="shared" si="54"/>
        <v>312</v>
      </c>
      <c r="B312" s="219"/>
      <c r="C312" s="219" t="s">
        <v>1686</v>
      </c>
      <c r="D312" s="220" t="s">
        <v>2215</v>
      </c>
      <c r="E312" s="221" t="s">
        <v>601</v>
      </c>
      <c r="F312" s="219">
        <v>1</v>
      </c>
      <c r="G312" s="222">
        <v>3.6</v>
      </c>
      <c r="H312" s="399" t="s">
        <v>1727</v>
      </c>
      <c r="I312" s="223">
        <v>18</v>
      </c>
      <c r="J312" s="374">
        <v>17.17</v>
      </c>
      <c r="K312" s="427">
        <f>J312*I312</f>
        <v>309.06000000000006</v>
      </c>
      <c r="L312" s="308"/>
      <c r="M312" s="306"/>
      <c r="N312" s="430">
        <f>(J312*L312+T312)+(M312*K312)</f>
        <v>0</v>
      </c>
      <c r="O312" s="499">
        <v>0</v>
      </c>
      <c r="P312" s="500">
        <v>0</v>
      </c>
      <c r="Q312" s="279"/>
      <c r="R312" s="280">
        <v>0.15</v>
      </c>
      <c r="S312" s="433">
        <f>R312*J312</f>
        <v>2.5755000000000003</v>
      </c>
      <c r="T312" s="281">
        <f t="shared" si="53"/>
        <v>0</v>
      </c>
      <c r="U312" s="293" t="s">
        <v>1615</v>
      </c>
      <c r="AA312">
        <f t="shared" si="52"/>
        <v>0</v>
      </c>
      <c r="AB312">
        <f t="shared" si="47"/>
        <v>0</v>
      </c>
      <c r="AC312">
        <f t="shared" si="48"/>
        <v>0</v>
      </c>
    </row>
    <row r="313" spans="1:29" ht="12.75">
      <c r="A313" s="157">
        <f t="shared" si="54"/>
        <v>313</v>
      </c>
      <c r="B313" s="219"/>
      <c r="C313" s="219" t="s">
        <v>1686</v>
      </c>
      <c r="D313" s="220" t="s">
        <v>2216</v>
      </c>
      <c r="E313" s="221" t="s">
        <v>601</v>
      </c>
      <c r="F313" s="219">
        <v>1</v>
      </c>
      <c r="G313" s="222">
        <v>3.6</v>
      </c>
      <c r="H313" s="399" t="s">
        <v>1728</v>
      </c>
      <c r="I313" s="223">
        <v>18</v>
      </c>
      <c r="J313" s="374">
        <v>15.000833333333333</v>
      </c>
      <c r="K313" s="427">
        <f>J313*I313</f>
        <v>270.015</v>
      </c>
      <c r="L313" s="308"/>
      <c r="M313" s="306"/>
      <c r="N313" s="430">
        <f>(J313*L313+T313)+(M313*K313)</f>
        <v>0</v>
      </c>
      <c r="O313" s="499">
        <v>0</v>
      </c>
      <c r="P313" s="500">
        <v>0</v>
      </c>
      <c r="Q313" s="279"/>
      <c r="R313" s="280">
        <v>0.15</v>
      </c>
      <c r="S313" s="433">
        <f>R313*J313</f>
        <v>2.2501249999999997</v>
      </c>
      <c r="T313" s="281">
        <f t="shared" si="53"/>
        <v>0</v>
      </c>
      <c r="U313" s="293" t="s">
        <v>1615</v>
      </c>
      <c r="AA313">
        <f t="shared" si="52"/>
        <v>0</v>
      </c>
      <c r="AB313">
        <f t="shared" si="47"/>
        <v>0</v>
      </c>
      <c r="AC313">
        <f t="shared" si="48"/>
        <v>0</v>
      </c>
    </row>
    <row r="314" spans="1:29" ht="12.75">
      <c r="A314" s="157">
        <f t="shared" si="54"/>
        <v>314</v>
      </c>
      <c r="B314" s="219"/>
      <c r="C314" s="219" t="s">
        <v>1686</v>
      </c>
      <c r="D314" s="220" t="s">
        <v>2217</v>
      </c>
      <c r="E314" s="221" t="s">
        <v>601</v>
      </c>
      <c r="F314" s="219">
        <v>1</v>
      </c>
      <c r="G314" s="222">
        <v>3.6</v>
      </c>
      <c r="H314" s="406" t="s">
        <v>1520</v>
      </c>
      <c r="I314" s="223">
        <v>18</v>
      </c>
      <c r="J314" s="374">
        <v>15.000833333333333</v>
      </c>
      <c r="K314" s="427">
        <f aca="true" t="shared" si="58" ref="K314:K324">J314*I314</f>
        <v>270.015</v>
      </c>
      <c r="L314" s="308"/>
      <c r="M314" s="306"/>
      <c r="N314" s="430">
        <f aca="true" t="shared" si="59" ref="N314:N324">(J314*L314+T314)+(M314*K314)</f>
        <v>0</v>
      </c>
      <c r="O314" s="499">
        <v>8</v>
      </c>
      <c r="P314" s="500">
        <v>0.4444444444444444</v>
      </c>
      <c r="Q314" s="279"/>
      <c r="R314" s="280">
        <v>0.15</v>
      </c>
      <c r="S314" s="433">
        <f aca="true" t="shared" si="60" ref="S314:S324">R314*J314</f>
        <v>2.2501249999999997</v>
      </c>
      <c r="T314" s="281">
        <f t="shared" si="53"/>
        <v>0</v>
      </c>
      <c r="U314" s="293" t="s">
        <v>1615</v>
      </c>
      <c r="AA314">
        <f t="shared" si="52"/>
        <v>0</v>
      </c>
      <c r="AB314">
        <f t="shared" si="47"/>
        <v>0</v>
      </c>
      <c r="AC314">
        <f t="shared" si="48"/>
        <v>0</v>
      </c>
    </row>
    <row r="315" spans="1:29" ht="12.75">
      <c r="A315" s="157">
        <f t="shared" si="54"/>
        <v>315</v>
      </c>
      <c r="B315" s="219"/>
      <c r="C315" s="219">
        <v>0</v>
      </c>
      <c r="D315" s="220">
        <v>0</v>
      </c>
      <c r="E315" s="221" t="s">
        <v>601</v>
      </c>
      <c r="F315" s="219">
        <v>1</v>
      </c>
      <c r="G315" s="222">
        <v>3.6</v>
      </c>
      <c r="H315" s="601" t="s">
        <v>1521</v>
      </c>
      <c r="I315" s="223">
        <v>18</v>
      </c>
      <c r="J315" s="374">
        <v>15.000833333333333</v>
      </c>
      <c r="K315" s="427">
        <f t="shared" si="58"/>
        <v>270.015</v>
      </c>
      <c r="L315" s="308"/>
      <c r="M315" s="306"/>
      <c r="N315" s="430">
        <f t="shared" si="59"/>
        <v>0</v>
      </c>
      <c r="O315" s="499">
        <v>0</v>
      </c>
      <c r="P315" s="500">
        <v>0</v>
      </c>
      <c r="Q315" s="279"/>
      <c r="R315" s="280">
        <v>0.15</v>
      </c>
      <c r="S315" s="433">
        <f t="shared" si="60"/>
        <v>2.2501249999999997</v>
      </c>
      <c r="T315" s="281">
        <f t="shared" si="53"/>
        <v>0</v>
      </c>
      <c r="U315" s="293" t="s">
        <v>1615</v>
      </c>
      <c r="AA315">
        <f t="shared" si="52"/>
        <v>0</v>
      </c>
      <c r="AB315">
        <f t="shared" si="47"/>
        <v>0</v>
      </c>
      <c r="AC315">
        <f t="shared" si="48"/>
        <v>0</v>
      </c>
    </row>
    <row r="316" spans="1:29" ht="12.75">
      <c r="A316" s="157">
        <f t="shared" si="54"/>
        <v>316</v>
      </c>
      <c r="B316" s="219"/>
      <c r="C316" s="219" t="s">
        <v>1686</v>
      </c>
      <c r="D316" s="220" t="s">
        <v>2218</v>
      </c>
      <c r="E316" s="221" t="s">
        <v>601</v>
      </c>
      <c r="F316" s="219">
        <v>1</v>
      </c>
      <c r="G316" s="222">
        <v>3.6</v>
      </c>
      <c r="H316" s="406" t="s">
        <v>1522</v>
      </c>
      <c r="I316" s="223">
        <v>18</v>
      </c>
      <c r="J316" s="374">
        <v>15.000833333333333</v>
      </c>
      <c r="K316" s="427">
        <f t="shared" si="58"/>
        <v>270.015</v>
      </c>
      <c r="L316" s="308"/>
      <c r="M316" s="306"/>
      <c r="N316" s="430">
        <f t="shared" si="59"/>
        <v>0</v>
      </c>
      <c r="O316" s="499">
        <v>170</v>
      </c>
      <c r="P316" s="500">
        <v>9.444444444444445</v>
      </c>
      <c r="Q316" s="279"/>
      <c r="R316" s="280">
        <v>0.15</v>
      </c>
      <c r="S316" s="433">
        <f t="shared" si="60"/>
        <v>2.2501249999999997</v>
      </c>
      <c r="T316" s="281">
        <f t="shared" si="53"/>
        <v>0</v>
      </c>
      <c r="U316" s="293" t="s">
        <v>1615</v>
      </c>
      <c r="AA316">
        <f t="shared" si="52"/>
        <v>0</v>
      </c>
      <c r="AB316">
        <f t="shared" si="47"/>
        <v>0</v>
      </c>
      <c r="AC316">
        <f t="shared" si="48"/>
        <v>0</v>
      </c>
    </row>
    <row r="317" spans="1:29" ht="12.75">
      <c r="A317" s="157">
        <f t="shared" si="54"/>
        <v>317</v>
      </c>
      <c r="B317" s="219"/>
      <c r="C317" s="219" t="s">
        <v>1686</v>
      </c>
      <c r="D317" s="220" t="s">
        <v>2219</v>
      </c>
      <c r="E317" s="221" t="s">
        <v>601</v>
      </c>
      <c r="F317" s="219">
        <v>1</v>
      </c>
      <c r="G317" s="222">
        <v>3.6</v>
      </c>
      <c r="H317" s="406" t="s">
        <v>1523</v>
      </c>
      <c r="I317" s="223">
        <v>18</v>
      </c>
      <c r="J317" s="374">
        <v>15.000833333333333</v>
      </c>
      <c r="K317" s="427">
        <f t="shared" si="58"/>
        <v>270.015</v>
      </c>
      <c r="L317" s="308"/>
      <c r="M317" s="306"/>
      <c r="N317" s="430">
        <f t="shared" si="59"/>
        <v>0</v>
      </c>
      <c r="O317" s="499">
        <v>46</v>
      </c>
      <c r="P317" s="500">
        <v>2.5555555555555554</v>
      </c>
      <c r="Q317" s="279"/>
      <c r="R317" s="280">
        <v>0.15</v>
      </c>
      <c r="S317" s="433">
        <f t="shared" si="60"/>
        <v>2.2501249999999997</v>
      </c>
      <c r="T317" s="281">
        <f t="shared" si="53"/>
        <v>0</v>
      </c>
      <c r="U317" s="293" t="s">
        <v>1615</v>
      </c>
      <c r="AA317">
        <f t="shared" si="52"/>
        <v>0</v>
      </c>
      <c r="AB317">
        <f t="shared" si="47"/>
        <v>0</v>
      </c>
      <c r="AC317">
        <f t="shared" si="48"/>
        <v>0</v>
      </c>
    </row>
    <row r="318" spans="1:29" ht="12.75">
      <c r="A318" s="157">
        <f t="shared" si="54"/>
        <v>318</v>
      </c>
      <c r="B318" s="219"/>
      <c r="C318" s="219" t="s">
        <v>1686</v>
      </c>
      <c r="D318" s="220" t="s">
        <v>2220</v>
      </c>
      <c r="E318" s="221" t="s">
        <v>601</v>
      </c>
      <c r="F318" s="219">
        <v>1</v>
      </c>
      <c r="G318" s="222">
        <v>3.6</v>
      </c>
      <c r="H318" s="406" t="s">
        <v>1729</v>
      </c>
      <c r="I318" s="223">
        <v>18</v>
      </c>
      <c r="J318" s="374">
        <v>19.88</v>
      </c>
      <c r="K318" s="427">
        <f t="shared" si="58"/>
        <v>357.84</v>
      </c>
      <c r="L318" s="308"/>
      <c r="M318" s="306"/>
      <c r="N318" s="430">
        <f t="shared" si="59"/>
        <v>0</v>
      </c>
      <c r="O318" s="499">
        <v>0</v>
      </c>
      <c r="P318" s="500">
        <v>0</v>
      </c>
      <c r="Q318" s="279"/>
      <c r="R318" s="280">
        <v>0.15</v>
      </c>
      <c r="S318" s="433">
        <f t="shared" si="60"/>
        <v>2.9819999999999998</v>
      </c>
      <c r="T318" s="281">
        <f t="shared" si="53"/>
        <v>0</v>
      </c>
      <c r="U318" s="293" t="s">
        <v>1615</v>
      </c>
      <c r="AA318">
        <f t="shared" si="52"/>
        <v>0</v>
      </c>
      <c r="AB318">
        <f t="shared" si="47"/>
        <v>0</v>
      </c>
      <c r="AC318">
        <f t="shared" si="48"/>
        <v>0</v>
      </c>
    </row>
    <row r="319" spans="1:29" ht="12.75">
      <c r="A319" s="157">
        <f t="shared" si="54"/>
        <v>319</v>
      </c>
      <c r="B319" s="219"/>
      <c r="C319" s="219" t="s">
        <v>1686</v>
      </c>
      <c r="D319" s="220" t="s">
        <v>2221</v>
      </c>
      <c r="E319" s="221" t="s">
        <v>601</v>
      </c>
      <c r="F319" s="219">
        <v>1</v>
      </c>
      <c r="G319" s="222">
        <v>3.6</v>
      </c>
      <c r="H319" s="406" t="s">
        <v>1524</v>
      </c>
      <c r="I319" s="223">
        <v>18</v>
      </c>
      <c r="J319" s="374">
        <v>15.000833333333333</v>
      </c>
      <c r="K319" s="427">
        <f t="shared" si="58"/>
        <v>270.015</v>
      </c>
      <c r="L319" s="308"/>
      <c r="M319" s="306"/>
      <c r="N319" s="430">
        <f t="shared" si="59"/>
        <v>0</v>
      </c>
      <c r="O319" s="499">
        <v>142</v>
      </c>
      <c r="P319" s="500">
        <v>7.888888888888889</v>
      </c>
      <c r="Q319" s="279"/>
      <c r="R319" s="280">
        <v>0.15</v>
      </c>
      <c r="S319" s="433">
        <f t="shared" si="60"/>
        <v>2.2501249999999997</v>
      </c>
      <c r="T319" s="281">
        <f t="shared" si="53"/>
        <v>0</v>
      </c>
      <c r="U319" s="293" t="s">
        <v>1615</v>
      </c>
      <c r="AA319">
        <f t="shared" si="52"/>
        <v>0</v>
      </c>
      <c r="AB319">
        <f t="shared" si="47"/>
        <v>0</v>
      </c>
      <c r="AC319">
        <f t="shared" si="48"/>
        <v>0</v>
      </c>
    </row>
    <row r="320" spans="1:29" ht="12.75">
      <c r="A320" s="157">
        <f t="shared" si="54"/>
        <v>320</v>
      </c>
      <c r="B320" s="219"/>
      <c r="C320" s="219" t="s">
        <v>1686</v>
      </c>
      <c r="D320" s="220" t="s">
        <v>2222</v>
      </c>
      <c r="E320" s="221" t="s">
        <v>601</v>
      </c>
      <c r="F320" s="219">
        <v>1</v>
      </c>
      <c r="G320" s="222">
        <v>3.6</v>
      </c>
      <c r="H320" s="406" t="s">
        <v>1525</v>
      </c>
      <c r="I320" s="223">
        <v>18</v>
      </c>
      <c r="J320" s="374">
        <v>15.000833333333333</v>
      </c>
      <c r="K320" s="427">
        <f t="shared" si="58"/>
        <v>270.015</v>
      </c>
      <c r="L320" s="308"/>
      <c r="M320" s="306"/>
      <c r="N320" s="430">
        <f t="shared" si="59"/>
        <v>0</v>
      </c>
      <c r="O320" s="499">
        <v>154</v>
      </c>
      <c r="P320" s="500">
        <v>8.555555555555555</v>
      </c>
      <c r="Q320" s="279"/>
      <c r="R320" s="280">
        <v>0.15</v>
      </c>
      <c r="S320" s="433">
        <f t="shared" si="60"/>
        <v>2.2501249999999997</v>
      </c>
      <c r="T320" s="281">
        <f t="shared" si="53"/>
        <v>0</v>
      </c>
      <c r="U320" s="293" t="s">
        <v>1615</v>
      </c>
      <c r="AA320">
        <f t="shared" si="52"/>
        <v>0</v>
      </c>
      <c r="AB320">
        <f t="shared" si="47"/>
        <v>0</v>
      </c>
      <c r="AC320">
        <f t="shared" si="48"/>
        <v>0</v>
      </c>
    </row>
    <row r="321" spans="1:29" ht="12.75">
      <c r="A321" s="157">
        <f t="shared" si="54"/>
        <v>321</v>
      </c>
      <c r="B321" s="219"/>
      <c r="C321" s="219" t="s">
        <v>1686</v>
      </c>
      <c r="D321" s="220" t="s">
        <v>2223</v>
      </c>
      <c r="E321" s="221" t="s">
        <v>601</v>
      </c>
      <c r="F321" s="219">
        <v>1</v>
      </c>
      <c r="G321" s="222">
        <v>3.6</v>
      </c>
      <c r="H321" s="406" t="s">
        <v>1526</v>
      </c>
      <c r="I321" s="223">
        <v>18</v>
      </c>
      <c r="J321" s="374">
        <v>15.000833333333333</v>
      </c>
      <c r="K321" s="427">
        <f t="shared" si="58"/>
        <v>270.015</v>
      </c>
      <c r="L321" s="308"/>
      <c r="M321" s="306"/>
      <c r="N321" s="430">
        <f t="shared" si="59"/>
        <v>0</v>
      </c>
      <c r="O321" s="499">
        <v>142</v>
      </c>
      <c r="P321" s="500">
        <v>7.888888888888889</v>
      </c>
      <c r="Q321" s="279"/>
      <c r="R321" s="280">
        <v>0.15</v>
      </c>
      <c r="S321" s="433">
        <f t="shared" si="60"/>
        <v>2.2501249999999997</v>
      </c>
      <c r="T321" s="281">
        <f t="shared" si="53"/>
        <v>0</v>
      </c>
      <c r="U321" s="293" t="s">
        <v>1615</v>
      </c>
      <c r="AA321">
        <f t="shared" si="52"/>
        <v>0</v>
      </c>
      <c r="AB321">
        <f t="shared" si="47"/>
        <v>0</v>
      </c>
      <c r="AC321">
        <f t="shared" si="48"/>
        <v>0</v>
      </c>
    </row>
    <row r="322" spans="1:29" ht="12.75">
      <c r="A322" s="157">
        <f t="shared" si="54"/>
        <v>322</v>
      </c>
      <c r="B322" s="219"/>
      <c r="C322" s="219" t="s">
        <v>1686</v>
      </c>
      <c r="D322" s="220" t="s">
        <v>2224</v>
      </c>
      <c r="E322" s="221" t="s">
        <v>601</v>
      </c>
      <c r="F322" s="219">
        <v>1</v>
      </c>
      <c r="G322" s="222">
        <v>3.6</v>
      </c>
      <c r="H322" s="558" t="s">
        <v>1527</v>
      </c>
      <c r="I322" s="223">
        <v>18</v>
      </c>
      <c r="J322" s="374">
        <v>15.000833333333333</v>
      </c>
      <c r="K322" s="427">
        <f t="shared" si="58"/>
        <v>270.015</v>
      </c>
      <c r="L322" s="308"/>
      <c r="M322" s="306"/>
      <c r="N322" s="430">
        <f t="shared" si="59"/>
        <v>0</v>
      </c>
      <c r="O322" s="499">
        <v>148</v>
      </c>
      <c r="P322" s="500">
        <v>8.222222222222221</v>
      </c>
      <c r="Q322" s="279"/>
      <c r="R322" s="280">
        <v>0.15</v>
      </c>
      <c r="S322" s="433">
        <f t="shared" si="60"/>
        <v>2.2501249999999997</v>
      </c>
      <c r="T322" s="281">
        <f t="shared" si="53"/>
        <v>0</v>
      </c>
      <c r="U322" s="293" t="s">
        <v>1615</v>
      </c>
      <c r="AA322">
        <f t="shared" si="52"/>
        <v>0</v>
      </c>
      <c r="AB322">
        <f t="shared" si="47"/>
        <v>0</v>
      </c>
      <c r="AC322">
        <f t="shared" si="48"/>
        <v>0</v>
      </c>
    </row>
    <row r="323" spans="1:29" ht="12.75">
      <c r="A323" s="157">
        <f t="shared" si="54"/>
        <v>323</v>
      </c>
      <c r="B323" s="219"/>
      <c r="C323" s="219" t="s">
        <v>1686</v>
      </c>
      <c r="D323" s="220" t="s">
        <v>2225</v>
      </c>
      <c r="E323" s="221" t="s">
        <v>601</v>
      </c>
      <c r="F323" s="219">
        <v>1</v>
      </c>
      <c r="G323" s="222">
        <v>3.6</v>
      </c>
      <c r="H323" s="558" t="s">
        <v>1528</v>
      </c>
      <c r="I323" s="223">
        <v>18</v>
      </c>
      <c r="J323" s="374">
        <v>15.000833333333333</v>
      </c>
      <c r="K323" s="427">
        <f t="shared" si="58"/>
        <v>270.015</v>
      </c>
      <c r="L323" s="308"/>
      <c r="M323" s="306"/>
      <c r="N323" s="430">
        <f t="shared" si="59"/>
        <v>0</v>
      </c>
      <c r="O323" s="499">
        <v>90</v>
      </c>
      <c r="P323" s="500">
        <v>5</v>
      </c>
      <c r="Q323" s="279"/>
      <c r="R323" s="280">
        <v>0.15</v>
      </c>
      <c r="S323" s="433">
        <f t="shared" si="60"/>
        <v>2.2501249999999997</v>
      </c>
      <c r="T323" s="281">
        <f t="shared" si="53"/>
        <v>0</v>
      </c>
      <c r="U323" s="293" t="s">
        <v>1615</v>
      </c>
      <c r="AA323">
        <f t="shared" si="52"/>
        <v>0</v>
      </c>
      <c r="AB323">
        <f aca="true" t="shared" si="61" ref="AB323:AB382">M323*I323*F323</f>
        <v>0</v>
      </c>
      <c r="AC323">
        <f t="shared" si="48"/>
        <v>0</v>
      </c>
    </row>
    <row r="324" spans="1:29" ht="12.75">
      <c r="A324" s="157">
        <f t="shared" si="54"/>
        <v>324</v>
      </c>
      <c r="B324" s="219"/>
      <c r="C324" s="219" t="s">
        <v>1686</v>
      </c>
      <c r="D324" s="220" t="s">
        <v>2226</v>
      </c>
      <c r="E324" s="221" t="s">
        <v>601</v>
      </c>
      <c r="F324" s="219">
        <v>1</v>
      </c>
      <c r="G324" s="222">
        <v>3.6</v>
      </c>
      <c r="H324" s="558" t="s">
        <v>1730</v>
      </c>
      <c r="I324" s="223">
        <v>18</v>
      </c>
      <c r="J324" s="374">
        <v>16.72</v>
      </c>
      <c r="K324" s="427">
        <f t="shared" si="58"/>
        <v>300.96</v>
      </c>
      <c r="L324" s="308"/>
      <c r="M324" s="306"/>
      <c r="N324" s="430">
        <f t="shared" si="59"/>
        <v>0</v>
      </c>
      <c r="O324" s="499">
        <v>0</v>
      </c>
      <c r="P324" s="500">
        <v>0</v>
      </c>
      <c r="Q324" s="279"/>
      <c r="R324" s="280">
        <v>0.15</v>
      </c>
      <c r="S324" s="433">
        <f t="shared" si="60"/>
        <v>2.5079999999999996</v>
      </c>
      <c r="T324" s="281">
        <f t="shared" si="53"/>
        <v>0</v>
      </c>
      <c r="U324" s="293" t="s">
        <v>1615</v>
      </c>
      <c r="AA324">
        <f t="shared" si="52"/>
        <v>0</v>
      </c>
      <c r="AB324">
        <f t="shared" si="61"/>
        <v>0</v>
      </c>
      <c r="AC324">
        <f aca="true" t="shared" si="62" ref="AC324:AC383">AB324+AA324</f>
        <v>0</v>
      </c>
    </row>
    <row r="325" spans="1:29" ht="12.75">
      <c r="A325" s="157">
        <f t="shared" si="54"/>
        <v>325</v>
      </c>
      <c r="B325" s="219"/>
      <c r="C325" s="219" t="s">
        <v>1687</v>
      </c>
      <c r="D325" s="220" t="s">
        <v>2227</v>
      </c>
      <c r="E325" s="221" t="s">
        <v>601</v>
      </c>
      <c r="F325" s="219">
        <v>1</v>
      </c>
      <c r="G325" s="225">
        <v>3.8</v>
      </c>
      <c r="H325" s="561" t="s">
        <v>2987</v>
      </c>
      <c r="I325" s="223">
        <v>9</v>
      </c>
      <c r="J325" s="374">
        <v>24.418333333333337</v>
      </c>
      <c r="K325" s="427">
        <f>J325*I325</f>
        <v>219.76500000000004</v>
      </c>
      <c r="L325" s="308"/>
      <c r="M325" s="306"/>
      <c r="N325" s="430">
        <f>(J325*L325+T325)+(M325*K325)</f>
        <v>0</v>
      </c>
      <c r="O325" s="499">
        <v>23</v>
      </c>
      <c r="P325" s="500">
        <v>2.5555555555555554</v>
      </c>
      <c r="Q325" s="279"/>
      <c r="R325" s="280">
        <v>0.15</v>
      </c>
      <c r="S325" s="433">
        <f>R325*J325</f>
        <v>3.6627500000000004</v>
      </c>
      <c r="T325" s="281">
        <f t="shared" si="53"/>
        <v>0</v>
      </c>
      <c r="U325" s="292" t="s">
        <v>1613</v>
      </c>
      <c r="AA325">
        <f t="shared" si="52"/>
        <v>0</v>
      </c>
      <c r="AB325">
        <f t="shared" si="61"/>
        <v>0</v>
      </c>
      <c r="AC325">
        <f t="shared" si="62"/>
        <v>0</v>
      </c>
    </row>
    <row r="326" spans="1:29" ht="12.75">
      <c r="A326" s="157">
        <f t="shared" si="54"/>
        <v>326</v>
      </c>
      <c r="B326" s="219"/>
      <c r="C326" s="219" t="s">
        <v>1687</v>
      </c>
      <c r="D326" s="220" t="s">
        <v>959</v>
      </c>
      <c r="E326" s="221" t="s">
        <v>601</v>
      </c>
      <c r="F326" s="219">
        <v>1</v>
      </c>
      <c r="G326" s="222">
        <v>3.683</v>
      </c>
      <c r="H326" s="565" t="s">
        <v>965</v>
      </c>
      <c r="I326" s="223">
        <v>9</v>
      </c>
      <c r="J326" s="374">
        <v>25.543333333333337</v>
      </c>
      <c r="K326" s="427">
        <f aca="true" t="shared" si="63" ref="K326:K331">J326*I326</f>
        <v>229.89000000000004</v>
      </c>
      <c r="L326" s="308"/>
      <c r="M326" s="306"/>
      <c r="N326" s="430">
        <f aca="true" t="shared" si="64" ref="N326:N331">(J326*L326+T326)+(M326*K326)</f>
        <v>0</v>
      </c>
      <c r="O326" s="499">
        <v>123</v>
      </c>
      <c r="P326" s="500">
        <v>13.666666666666666</v>
      </c>
      <c r="Q326" s="279"/>
      <c r="R326" s="280">
        <v>0.15</v>
      </c>
      <c r="S326" s="433">
        <f aca="true" t="shared" si="65" ref="S326:S331">R326*J326</f>
        <v>3.8315</v>
      </c>
      <c r="T326" s="281">
        <f t="shared" si="53"/>
        <v>0</v>
      </c>
      <c r="U326" s="294" t="s">
        <v>1617</v>
      </c>
      <c r="AA326">
        <f t="shared" si="52"/>
        <v>0</v>
      </c>
      <c r="AB326">
        <f t="shared" si="61"/>
        <v>0</v>
      </c>
      <c r="AC326">
        <f t="shared" si="62"/>
        <v>0</v>
      </c>
    </row>
    <row r="327" spans="1:29" ht="12.75">
      <c r="A327" s="157">
        <f t="shared" si="54"/>
        <v>327</v>
      </c>
      <c r="B327" s="219"/>
      <c r="C327" s="219" t="s">
        <v>1687</v>
      </c>
      <c r="D327" s="220" t="s">
        <v>960</v>
      </c>
      <c r="E327" s="221" t="s">
        <v>601</v>
      </c>
      <c r="F327" s="219">
        <v>1</v>
      </c>
      <c r="G327" s="222">
        <v>3.683</v>
      </c>
      <c r="H327" s="565" t="s">
        <v>966</v>
      </c>
      <c r="I327" s="223">
        <v>9</v>
      </c>
      <c r="J327" s="374">
        <v>25.543333333333337</v>
      </c>
      <c r="K327" s="427">
        <f t="shared" si="63"/>
        <v>229.89000000000004</v>
      </c>
      <c r="L327" s="308"/>
      <c r="M327" s="306"/>
      <c r="N327" s="430">
        <f t="shared" si="64"/>
        <v>0</v>
      </c>
      <c r="O327" s="499">
        <v>133</v>
      </c>
      <c r="P327" s="500">
        <v>14.777777777777779</v>
      </c>
      <c r="Q327" s="279"/>
      <c r="R327" s="280">
        <v>0.15</v>
      </c>
      <c r="S327" s="433">
        <f t="shared" si="65"/>
        <v>3.8315</v>
      </c>
      <c r="T327" s="281">
        <f t="shared" si="53"/>
        <v>0</v>
      </c>
      <c r="U327" s="294" t="s">
        <v>1617</v>
      </c>
      <c r="AA327">
        <f t="shared" si="52"/>
        <v>0</v>
      </c>
      <c r="AB327">
        <f t="shared" si="61"/>
        <v>0</v>
      </c>
      <c r="AC327">
        <f t="shared" si="62"/>
        <v>0</v>
      </c>
    </row>
    <row r="328" spans="1:29" ht="12.75">
      <c r="A328" s="157">
        <f t="shared" si="54"/>
        <v>328</v>
      </c>
      <c r="B328" s="219"/>
      <c r="C328" s="219" t="s">
        <v>1687</v>
      </c>
      <c r="D328" s="220" t="s">
        <v>2228</v>
      </c>
      <c r="E328" s="221" t="s">
        <v>601</v>
      </c>
      <c r="F328" s="219">
        <v>1</v>
      </c>
      <c r="G328" s="222">
        <v>3.7</v>
      </c>
      <c r="H328" s="566" t="s">
        <v>2988</v>
      </c>
      <c r="I328" s="223">
        <v>9</v>
      </c>
      <c r="J328" s="374">
        <v>28.605</v>
      </c>
      <c r="K328" s="427">
        <f>J328*I328</f>
        <v>257.445</v>
      </c>
      <c r="L328" s="308"/>
      <c r="M328" s="306"/>
      <c r="N328" s="430">
        <f>(J328*L328+T328)+(M328*K328)</f>
        <v>0</v>
      </c>
      <c r="O328" s="499">
        <v>161</v>
      </c>
      <c r="P328" s="500">
        <v>17.88888888888889</v>
      </c>
      <c r="Q328" s="279"/>
      <c r="R328" s="280">
        <v>0.15</v>
      </c>
      <c r="S328" s="433">
        <f>R328*J328</f>
        <v>4.29075</v>
      </c>
      <c r="T328" s="281">
        <f t="shared" si="53"/>
        <v>0</v>
      </c>
      <c r="U328" s="292" t="s">
        <v>1613</v>
      </c>
      <c r="AA328">
        <f t="shared" si="52"/>
        <v>0</v>
      </c>
      <c r="AB328">
        <f t="shared" si="61"/>
        <v>0</v>
      </c>
      <c r="AC328">
        <f t="shared" si="62"/>
        <v>0</v>
      </c>
    </row>
    <row r="329" spans="1:29" ht="12.75">
      <c r="A329" s="157">
        <f t="shared" si="54"/>
        <v>329</v>
      </c>
      <c r="B329" s="219"/>
      <c r="C329" s="219" t="s">
        <v>1687</v>
      </c>
      <c r="D329" s="220" t="s">
        <v>961</v>
      </c>
      <c r="E329" s="221" t="s">
        <v>601</v>
      </c>
      <c r="F329" s="219">
        <v>1</v>
      </c>
      <c r="G329" s="222">
        <v>3.683</v>
      </c>
      <c r="H329" s="565" t="s">
        <v>967</v>
      </c>
      <c r="I329" s="223">
        <v>9</v>
      </c>
      <c r="J329" s="374">
        <v>30.940000000000005</v>
      </c>
      <c r="K329" s="427">
        <f t="shared" si="63"/>
        <v>278.46000000000004</v>
      </c>
      <c r="L329" s="308"/>
      <c r="M329" s="306"/>
      <c r="N329" s="430">
        <f t="shared" si="64"/>
        <v>0</v>
      </c>
      <c r="O329" s="499">
        <v>85</v>
      </c>
      <c r="P329" s="500">
        <v>9.444444444444445</v>
      </c>
      <c r="Q329" s="279"/>
      <c r="R329" s="280">
        <v>0.15</v>
      </c>
      <c r="S329" s="433">
        <f t="shared" si="65"/>
        <v>4.641000000000001</v>
      </c>
      <c r="T329" s="281">
        <f t="shared" si="53"/>
        <v>0</v>
      </c>
      <c r="U329" s="294" t="s">
        <v>1617</v>
      </c>
      <c r="AA329">
        <f t="shared" si="52"/>
        <v>0</v>
      </c>
      <c r="AB329">
        <f t="shared" si="61"/>
        <v>0</v>
      </c>
      <c r="AC329">
        <f t="shared" si="62"/>
        <v>0</v>
      </c>
    </row>
    <row r="330" spans="1:29" ht="12.75">
      <c r="A330" s="157">
        <f t="shared" si="54"/>
        <v>330</v>
      </c>
      <c r="B330" s="219"/>
      <c r="C330" s="219" t="s">
        <v>1687</v>
      </c>
      <c r="D330" s="220" t="s">
        <v>962</v>
      </c>
      <c r="E330" s="221" t="s">
        <v>601</v>
      </c>
      <c r="F330" s="219">
        <v>1</v>
      </c>
      <c r="G330" s="222">
        <v>3.683</v>
      </c>
      <c r="H330" s="565" t="s">
        <v>968</v>
      </c>
      <c r="I330" s="223">
        <v>9</v>
      </c>
      <c r="J330" s="374">
        <v>30.940000000000005</v>
      </c>
      <c r="K330" s="427">
        <f t="shared" si="63"/>
        <v>278.46000000000004</v>
      </c>
      <c r="L330" s="308"/>
      <c r="M330" s="306"/>
      <c r="N330" s="430">
        <f t="shared" si="64"/>
        <v>0</v>
      </c>
      <c r="O330" s="499">
        <v>105</v>
      </c>
      <c r="P330" s="500">
        <v>11.666666666666666</v>
      </c>
      <c r="Q330" s="279"/>
      <c r="R330" s="280">
        <v>0.15</v>
      </c>
      <c r="S330" s="433">
        <f t="shared" si="65"/>
        <v>4.641000000000001</v>
      </c>
      <c r="T330" s="281">
        <f t="shared" si="53"/>
        <v>0</v>
      </c>
      <c r="U330" s="294" t="s">
        <v>1617</v>
      </c>
      <c r="AA330">
        <f t="shared" si="52"/>
        <v>0</v>
      </c>
      <c r="AB330">
        <f t="shared" si="61"/>
        <v>0</v>
      </c>
      <c r="AC330">
        <f t="shared" si="62"/>
        <v>0</v>
      </c>
    </row>
    <row r="331" spans="1:29" ht="12.75">
      <c r="A331" s="157">
        <f t="shared" si="54"/>
        <v>331</v>
      </c>
      <c r="B331" s="219"/>
      <c r="C331" s="219" t="s">
        <v>1687</v>
      </c>
      <c r="D331" s="220" t="s">
        <v>963</v>
      </c>
      <c r="E331" s="221" t="s">
        <v>601</v>
      </c>
      <c r="F331" s="219">
        <v>1</v>
      </c>
      <c r="G331" s="222">
        <v>3.683</v>
      </c>
      <c r="H331" s="411" t="s">
        <v>969</v>
      </c>
      <c r="I331" s="223">
        <v>9</v>
      </c>
      <c r="J331" s="374">
        <v>25.543333333333337</v>
      </c>
      <c r="K331" s="427">
        <f t="shared" si="63"/>
        <v>229.89000000000004</v>
      </c>
      <c r="L331" s="308"/>
      <c r="M331" s="306"/>
      <c r="N331" s="430">
        <f t="shared" si="64"/>
        <v>0</v>
      </c>
      <c r="O331" s="499">
        <v>182</v>
      </c>
      <c r="P331" s="500">
        <v>20.22222222222222</v>
      </c>
      <c r="Q331" s="279"/>
      <c r="R331" s="280">
        <v>0.15</v>
      </c>
      <c r="S331" s="433">
        <f t="shared" si="65"/>
        <v>3.8315</v>
      </c>
      <c r="T331" s="281">
        <f t="shared" si="53"/>
        <v>0</v>
      </c>
      <c r="U331" s="294" t="s">
        <v>1617</v>
      </c>
      <c r="AA331">
        <f t="shared" si="52"/>
        <v>0</v>
      </c>
      <c r="AB331">
        <f t="shared" si="61"/>
        <v>0</v>
      </c>
      <c r="AC331">
        <f t="shared" si="62"/>
        <v>0</v>
      </c>
    </row>
    <row r="332" spans="1:29" ht="12.75">
      <c r="A332" s="157">
        <f t="shared" si="54"/>
        <v>332</v>
      </c>
      <c r="B332" s="219"/>
      <c r="C332" s="219" t="s">
        <v>1687</v>
      </c>
      <c r="D332" s="375" t="s">
        <v>964</v>
      </c>
      <c r="E332" s="221" t="s">
        <v>601</v>
      </c>
      <c r="F332" s="219">
        <v>1</v>
      </c>
      <c r="G332" s="222">
        <v>3.683</v>
      </c>
      <c r="H332" s="411" t="s">
        <v>970</v>
      </c>
      <c r="I332" s="223">
        <v>9</v>
      </c>
      <c r="J332" s="374">
        <v>25.543333333333337</v>
      </c>
      <c r="K332" s="427">
        <f>J332*I332</f>
        <v>229.89000000000004</v>
      </c>
      <c r="L332" s="308"/>
      <c r="M332" s="306"/>
      <c r="N332" s="430">
        <f>(J332*L332+T332)+(M332*K332)</f>
        <v>0</v>
      </c>
      <c r="O332" s="499">
        <v>91</v>
      </c>
      <c r="P332" s="500">
        <v>10.11111111111111</v>
      </c>
      <c r="Q332" s="279"/>
      <c r="R332" s="280">
        <v>0.15</v>
      </c>
      <c r="S332" s="433">
        <f>R332*J332</f>
        <v>3.8315</v>
      </c>
      <c r="T332" s="281">
        <f t="shared" si="53"/>
        <v>0</v>
      </c>
      <c r="U332" s="294" t="s">
        <v>1617</v>
      </c>
      <c r="AA332">
        <f t="shared" si="52"/>
        <v>0</v>
      </c>
      <c r="AB332">
        <f t="shared" si="61"/>
        <v>0</v>
      </c>
      <c r="AC332">
        <f t="shared" si="62"/>
        <v>0</v>
      </c>
    </row>
    <row r="333" spans="1:29" ht="12.75">
      <c r="A333" s="157">
        <f t="shared" si="54"/>
        <v>333</v>
      </c>
      <c r="B333" s="219"/>
      <c r="C333" s="219" t="s">
        <v>1687</v>
      </c>
      <c r="D333" s="220" t="s">
        <v>2229</v>
      </c>
      <c r="E333" s="221" t="s">
        <v>601</v>
      </c>
      <c r="F333" s="219">
        <v>1</v>
      </c>
      <c r="G333" s="222">
        <v>4</v>
      </c>
      <c r="H333" s="404" t="s">
        <v>1511</v>
      </c>
      <c r="I333" s="223">
        <v>9</v>
      </c>
      <c r="J333" s="374">
        <v>27.956666666666663</v>
      </c>
      <c r="K333" s="427">
        <f aca="true" t="shared" si="66" ref="K333:K338">J333*I333</f>
        <v>251.60999999999996</v>
      </c>
      <c r="L333" s="308"/>
      <c r="M333" s="306"/>
      <c r="N333" s="430">
        <f aca="true" t="shared" si="67" ref="N333:N338">(J333*L333+T333)+(M333*K333)</f>
        <v>0</v>
      </c>
      <c r="O333" s="499">
        <v>78</v>
      </c>
      <c r="P333" s="500">
        <v>8.666666666666666</v>
      </c>
      <c r="Q333" s="279"/>
      <c r="R333" s="280">
        <v>0.15</v>
      </c>
      <c r="S333" s="433">
        <f aca="true" t="shared" si="68" ref="S333:S338">R333*J333</f>
        <v>4.193499999999999</v>
      </c>
      <c r="T333" s="281">
        <f t="shared" si="53"/>
        <v>0</v>
      </c>
      <c r="U333" s="295" t="s">
        <v>1614</v>
      </c>
      <c r="AA333">
        <f t="shared" si="52"/>
        <v>0</v>
      </c>
      <c r="AB333">
        <f t="shared" si="61"/>
        <v>0</v>
      </c>
      <c r="AC333">
        <f t="shared" si="62"/>
        <v>0</v>
      </c>
    </row>
    <row r="334" spans="1:29" ht="12.75">
      <c r="A334" s="157">
        <f t="shared" si="54"/>
        <v>334</v>
      </c>
      <c r="B334" s="219"/>
      <c r="C334" s="219" t="s">
        <v>1687</v>
      </c>
      <c r="D334" s="220" t="s">
        <v>2230</v>
      </c>
      <c r="E334" s="221" t="s">
        <v>601</v>
      </c>
      <c r="F334" s="219">
        <v>1</v>
      </c>
      <c r="G334" s="222">
        <v>4</v>
      </c>
      <c r="H334" s="404" t="s">
        <v>1512</v>
      </c>
      <c r="I334" s="223">
        <v>9</v>
      </c>
      <c r="J334" s="374">
        <v>27.956666666666663</v>
      </c>
      <c r="K334" s="427">
        <f t="shared" si="66"/>
        <v>251.60999999999996</v>
      </c>
      <c r="L334" s="308"/>
      <c r="M334" s="306"/>
      <c r="N334" s="430">
        <f t="shared" si="67"/>
        <v>0</v>
      </c>
      <c r="O334" s="499">
        <v>100</v>
      </c>
      <c r="P334" s="500">
        <v>11.11111111111111</v>
      </c>
      <c r="Q334" s="279"/>
      <c r="R334" s="280">
        <v>0.15</v>
      </c>
      <c r="S334" s="433">
        <f t="shared" si="68"/>
        <v>4.193499999999999</v>
      </c>
      <c r="T334" s="281">
        <f t="shared" si="53"/>
        <v>0</v>
      </c>
      <c r="U334" s="295" t="s">
        <v>1614</v>
      </c>
      <c r="AA334">
        <f t="shared" si="52"/>
        <v>0</v>
      </c>
      <c r="AB334">
        <f t="shared" si="61"/>
        <v>0</v>
      </c>
      <c r="AC334">
        <f t="shared" si="62"/>
        <v>0</v>
      </c>
    </row>
    <row r="335" spans="1:29" ht="12.75">
      <c r="A335" s="157">
        <f t="shared" si="54"/>
        <v>335</v>
      </c>
      <c r="B335" s="219"/>
      <c r="C335" s="219" t="s">
        <v>1687</v>
      </c>
      <c r="D335" s="220" t="s">
        <v>2231</v>
      </c>
      <c r="E335" s="221" t="s">
        <v>601</v>
      </c>
      <c r="F335" s="219">
        <v>1</v>
      </c>
      <c r="G335" s="222">
        <v>4</v>
      </c>
      <c r="H335" s="404" t="s">
        <v>1513</v>
      </c>
      <c r="I335" s="223">
        <v>9</v>
      </c>
      <c r="J335" s="374">
        <v>27.956666666666663</v>
      </c>
      <c r="K335" s="427">
        <f t="shared" si="66"/>
        <v>251.60999999999996</v>
      </c>
      <c r="L335" s="308"/>
      <c r="M335" s="306"/>
      <c r="N335" s="430">
        <f t="shared" si="67"/>
        <v>0</v>
      </c>
      <c r="O335" s="499">
        <v>115</v>
      </c>
      <c r="P335" s="500">
        <v>12.777777777777779</v>
      </c>
      <c r="Q335" s="279"/>
      <c r="R335" s="280">
        <v>0.15</v>
      </c>
      <c r="S335" s="433">
        <f t="shared" si="68"/>
        <v>4.193499999999999</v>
      </c>
      <c r="T335" s="281">
        <f t="shared" si="53"/>
        <v>0</v>
      </c>
      <c r="U335" s="295" t="s">
        <v>1614</v>
      </c>
      <c r="AA335">
        <f t="shared" si="52"/>
        <v>0</v>
      </c>
      <c r="AB335">
        <f t="shared" si="61"/>
        <v>0</v>
      </c>
      <c r="AC335">
        <f t="shared" si="62"/>
        <v>0</v>
      </c>
    </row>
    <row r="336" spans="1:29" ht="12.75">
      <c r="A336" s="157">
        <f t="shared" si="54"/>
        <v>336</v>
      </c>
      <c r="B336" s="219"/>
      <c r="C336" s="219" t="s">
        <v>1687</v>
      </c>
      <c r="D336" s="220" t="s">
        <v>2232</v>
      </c>
      <c r="E336" s="221" t="s">
        <v>601</v>
      </c>
      <c r="F336" s="219">
        <v>1</v>
      </c>
      <c r="G336" s="222">
        <v>4</v>
      </c>
      <c r="H336" s="404" t="s">
        <v>1514</v>
      </c>
      <c r="I336" s="223">
        <v>9</v>
      </c>
      <c r="J336" s="374">
        <v>28.674999999999997</v>
      </c>
      <c r="K336" s="427">
        <f t="shared" si="66"/>
        <v>258.075</v>
      </c>
      <c r="L336" s="308"/>
      <c r="M336" s="306"/>
      <c r="N336" s="430">
        <f t="shared" si="67"/>
        <v>0</v>
      </c>
      <c r="O336" s="499">
        <v>119</v>
      </c>
      <c r="P336" s="500">
        <v>13.222222222222221</v>
      </c>
      <c r="Q336" s="279"/>
      <c r="R336" s="280">
        <v>0.15</v>
      </c>
      <c r="S336" s="433">
        <f t="shared" si="68"/>
        <v>4.30125</v>
      </c>
      <c r="T336" s="281">
        <f t="shared" si="53"/>
        <v>0</v>
      </c>
      <c r="U336" s="295" t="s">
        <v>1614</v>
      </c>
      <c r="AA336">
        <f aca="true" t="shared" si="69" ref="AA336:AA399">L336*F336</f>
        <v>0</v>
      </c>
      <c r="AB336">
        <f t="shared" si="61"/>
        <v>0</v>
      </c>
      <c r="AC336">
        <f t="shared" si="62"/>
        <v>0</v>
      </c>
    </row>
    <row r="337" spans="1:29" ht="12.75">
      <c r="A337" s="157">
        <f t="shared" si="54"/>
        <v>337</v>
      </c>
      <c r="B337" s="219"/>
      <c r="C337" s="219" t="s">
        <v>1687</v>
      </c>
      <c r="D337" s="220" t="s">
        <v>2233</v>
      </c>
      <c r="E337" s="221" t="s">
        <v>601</v>
      </c>
      <c r="F337" s="219">
        <v>1</v>
      </c>
      <c r="G337" s="222">
        <v>4</v>
      </c>
      <c r="H337" s="404" t="s">
        <v>1515</v>
      </c>
      <c r="I337" s="223">
        <v>9</v>
      </c>
      <c r="J337" s="374">
        <v>28.674999999999997</v>
      </c>
      <c r="K337" s="427">
        <f t="shared" si="66"/>
        <v>258.075</v>
      </c>
      <c r="L337" s="308"/>
      <c r="M337" s="306"/>
      <c r="N337" s="430">
        <f t="shared" si="67"/>
        <v>0</v>
      </c>
      <c r="O337" s="499">
        <v>131</v>
      </c>
      <c r="P337" s="500">
        <v>14.555555555555555</v>
      </c>
      <c r="Q337" s="279"/>
      <c r="R337" s="280">
        <v>0.15</v>
      </c>
      <c r="S337" s="433">
        <f t="shared" si="68"/>
        <v>4.30125</v>
      </c>
      <c r="T337" s="281">
        <f t="shared" si="53"/>
        <v>0</v>
      </c>
      <c r="U337" s="295" t="s">
        <v>1614</v>
      </c>
      <c r="AA337">
        <f t="shared" si="69"/>
        <v>0</v>
      </c>
      <c r="AB337">
        <f t="shared" si="61"/>
        <v>0</v>
      </c>
      <c r="AC337">
        <f t="shared" si="62"/>
        <v>0</v>
      </c>
    </row>
    <row r="338" spans="1:29" ht="12.75">
      <c r="A338" s="157">
        <f t="shared" si="54"/>
        <v>338</v>
      </c>
      <c r="B338" s="219"/>
      <c r="C338" s="219" t="s">
        <v>1687</v>
      </c>
      <c r="D338" s="220" t="s">
        <v>2234</v>
      </c>
      <c r="E338" s="221" t="s">
        <v>601</v>
      </c>
      <c r="F338" s="219">
        <v>1</v>
      </c>
      <c r="G338" s="222">
        <v>4</v>
      </c>
      <c r="H338" s="404" t="s">
        <v>1516</v>
      </c>
      <c r="I338" s="223">
        <v>9</v>
      </c>
      <c r="J338" s="374">
        <v>28.674999999999997</v>
      </c>
      <c r="K338" s="427">
        <f t="shared" si="66"/>
        <v>258.075</v>
      </c>
      <c r="L338" s="308"/>
      <c r="M338" s="306"/>
      <c r="N338" s="430">
        <f t="shared" si="67"/>
        <v>0</v>
      </c>
      <c r="O338" s="499">
        <v>112</v>
      </c>
      <c r="P338" s="500">
        <v>12.444444444444445</v>
      </c>
      <c r="Q338" s="279"/>
      <c r="R338" s="280">
        <v>0.15</v>
      </c>
      <c r="S338" s="433">
        <f t="shared" si="68"/>
        <v>4.30125</v>
      </c>
      <c r="T338" s="281">
        <f t="shared" si="53"/>
        <v>0</v>
      </c>
      <c r="U338" s="295" t="s">
        <v>1614</v>
      </c>
      <c r="AA338">
        <f t="shared" si="69"/>
        <v>0</v>
      </c>
      <c r="AB338">
        <f t="shared" si="61"/>
        <v>0</v>
      </c>
      <c r="AC338">
        <f t="shared" si="62"/>
        <v>0</v>
      </c>
    </row>
    <row r="339" spans="1:29" ht="12.75">
      <c r="A339" s="157">
        <f t="shared" si="54"/>
        <v>339</v>
      </c>
      <c r="B339" s="219"/>
      <c r="C339" s="219" t="s">
        <v>1687</v>
      </c>
      <c r="D339" s="220" t="s">
        <v>2235</v>
      </c>
      <c r="E339" s="221" t="s">
        <v>601</v>
      </c>
      <c r="F339" s="219">
        <v>1</v>
      </c>
      <c r="G339" s="222">
        <v>4</v>
      </c>
      <c r="H339" s="404" t="s">
        <v>1517</v>
      </c>
      <c r="I339" s="223">
        <v>9</v>
      </c>
      <c r="J339" s="374">
        <v>29.608333333333334</v>
      </c>
      <c r="K339" s="427">
        <f>J339*I339</f>
        <v>266.475</v>
      </c>
      <c r="L339" s="308"/>
      <c r="M339" s="306"/>
      <c r="N339" s="430">
        <f>(J339*L339+T339)+(M339*K339)</f>
        <v>0</v>
      </c>
      <c r="O339" s="499">
        <v>28</v>
      </c>
      <c r="P339" s="500">
        <v>3.111111111111111</v>
      </c>
      <c r="Q339" s="279"/>
      <c r="R339" s="280">
        <v>0.15</v>
      </c>
      <c r="S339" s="433">
        <f>R339*J339</f>
        <v>4.44125</v>
      </c>
      <c r="T339" s="281">
        <f t="shared" si="53"/>
        <v>0</v>
      </c>
      <c r="U339" s="295" t="s">
        <v>1614</v>
      </c>
      <c r="AA339">
        <f t="shared" si="69"/>
        <v>0</v>
      </c>
      <c r="AB339">
        <f t="shared" si="61"/>
        <v>0</v>
      </c>
      <c r="AC339">
        <f t="shared" si="62"/>
        <v>0</v>
      </c>
    </row>
    <row r="340" spans="1:29" ht="12.75">
      <c r="A340" s="157">
        <f t="shared" si="54"/>
        <v>340</v>
      </c>
      <c r="B340" s="219"/>
      <c r="C340" s="219" t="s">
        <v>1687</v>
      </c>
      <c r="D340" s="220" t="s">
        <v>1140</v>
      </c>
      <c r="E340" s="221" t="s">
        <v>601</v>
      </c>
      <c r="F340" s="219">
        <v>1</v>
      </c>
      <c r="G340" s="222">
        <v>4</v>
      </c>
      <c r="H340" s="404" t="s">
        <v>1518</v>
      </c>
      <c r="I340" s="223">
        <v>9</v>
      </c>
      <c r="J340" s="374">
        <v>38.041666666666664</v>
      </c>
      <c r="K340" s="427">
        <f>J340*I340</f>
        <v>342.375</v>
      </c>
      <c r="L340" s="308"/>
      <c r="M340" s="306"/>
      <c r="N340" s="430">
        <f>(J340*L340+T340)+(M340*K340)</f>
        <v>0</v>
      </c>
      <c r="O340" s="499">
        <v>2</v>
      </c>
      <c r="P340" s="500">
        <v>0.2222222222222222</v>
      </c>
      <c r="Q340" s="279"/>
      <c r="R340" s="280">
        <v>0.15</v>
      </c>
      <c r="S340" s="433">
        <f>R340*J340</f>
        <v>5.70625</v>
      </c>
      <c r="T340" s="281">
        <f t="shared" si="53"/>
        <v>0</v>
      </c>
      <c r="U340" s="295" t="s">
        <v>1614</v>
      </c>
      <c r="AA340">
        <f t="shared" si="69"/>
        <v>0</v>
      </c>
      <c r="AB340">
        <f t="shared" si="61"/>
        <v>0</v>
      </c>
      <c r="AC340">
        <f t="shared" si="62"/>
        <v>0</v>
      </c>
    </row>
    <row r="341" spans="1:29" ht="12.75">
      <c r="A341" s="157">
        <f t="shared" si="54"/>
        <v>341</v>
      </c>
      <c r="B341" s="219"/>
      <c r="C341" s="219" t="s">
        <v>1687</v>
      </c>
      <c r="D341" s="220" t="s">
        <v>2090</v>
      </c>
      <c r="E341" s="221" t="s">
        <v>601</v>
      </c>
      <c r="F341" s="219">
        <v>1</v>
      </c>
      <c r="G341" s="222">
        <v>4</v>
      </c>
      <c r="H341" s="399" t="s">
        <v>538</v>
      </c>
      <c r="I341" s="223">
        <v>9</v>
      </c>
      <c r="J341" s="374">
        <v>35.25</v>
      </c>
      <c r="K341" s="427">
        <f>J341*I341</f>
        <v>317.25</v>
      </c>
      <c r="L341" s="308"/>
      <c r="M341" s="306"/>
      <c r="N341" s="430">
        <f>(J341*L341+T341)+(M341*K341)</f>
        <v>0</v>
      </c>
      <c r="O341" s="499">
        <v>42</v>
      </c>
      <c r="P341" s="500">
        <v>4.666666666666667</v>
      </c>
      <c r="Q341" s="279"/>
      <c r="R341" s="280">
        <v>0.15</v>
      </c>
      <c r="S341" s="433">
        <f>R341*J341</f>
        <v>5.2875</v>
      </c>
      <c r="T341" s="281">
        <f t="shared" si="53"/>
        <v>0</v>
      </c>
      <c r="U341" s="295" t="s">
        <v>1614</v>
      </c>
      <c r="AA341">
        <f t="shared" si="69"/>
        <v>0</v>
      </c>
      <c r="AB341">
        <f t="shared" si="61"/>
        <v>0</v>
      </c>
      <c r="AC341">
        <f t="shared" si="62"/>
        <v>0</v>
      </c>
    </row>
    <row r="342" spans="1:29" ht="12.75">
      <c r="A342" s="157">
        <f t="shared" si="54"/>
        <v>342</v>
      </c>
      <c r="B342" s="219"/>
      <c r="C342" s="219" t="s">
        <v>1687</v>
      </c>
      <c r="D342" s="220" t="s">
        <v>2236</v>
      </c>
      <c r="E342" s="221" t="s">
        <v>601</v>
      </c>
      <c r="F342" s="219">
        <v>1</v>
      </c>
      <c r="G342" s="222">
        <v>4</v>
      </c>
      <c r="H342" s="399" t="s">
        <v>539</v>
      </c>
      <c r="I342" s="223">
        <v>9</v>
      </c>
      <c r="J342" s="374">
        <v>34.278333333333336</v>
      </c>
      <c r="K342" s="427">
        <f>J342*I342</f>
        <v>308.505</v>
      </c>
      <c r="L342" s="308"/>
      <c r="M342" s="306"/>
      <c r="N342" s="430">
        <f>(J342*L342+T342)+(M342*K342)</f>
        <v>0</v>
      </c>
      <c r="O342" s="499">
        <v>49</v>
      </c>
      <c r="P342" s="500">
        <v>5.444444444444445</v>
      </c>
      <c r="Q342" s="279"/>
      <c r="R342" s="280">
        <v>0.15</v>
      </c>
      <c r="S342" s="433">
        <f>R342*J342</f>
        <v>5.14175</v>
      </c>
      <c r="T342" s="281">
        <f t="shared" si="53"/>
        <v>0</v>
      </c>
      <c r="U342" s="295" t="s">
        <v>1614</v>
      </c>
      <c r="AA342">
        <f t="shared" si="69"/>
        <v>0</v>
      </c>
      <c r="AB342">
        <f t="shared" si="61"/>
        <v>0</v>
      </c>
      <c r="AC342">
        <f t="shared" si="62"/>
        <v>0</v>
      </c>
    </row>
    <row r="343" spans="1:29" ht="12.75">
      <c r="A343" s="157">
        <f t="shared" si="54"/>
        <v>343</v>
      </c>
      <c r="B343" s="219"/>
      <c r="C343" s="219" t="s">
        <v>1687</v>
      </c>
      <c r="D343" s="220" t="s">
        <v>2237</v>
      </c>
      <c r="E343" s="221" t="s">
        <v>601</v>
      </c>
      <c r="F343" s="219">
        <v>1</v>
      </c>
      <c r="G343" s="222">
        <v>4</v>
      </c>
      <c r="H343" s="404" t="s">
        <v>1519</v>
      </c>
      <c r="I343" s="223">
        <v>9</v>
      </c>
      <c r="J343" s="374">
        <v>29.023333333333337</v>
      </c>
      <c r="K343" s="427">
        <f>J343*I343</f>
        <v>261.21000000000004</v>
      </c>
      <c r="L343" s="308"/>
      <c r="M343" s="306"/>
      <c r="N343" s="430">
        <f>(J343*L343+T343)+(M343*K343)</f>
        <v>0</v>
      </c>
      <c r="O343" s="499">
        <v>30</v>
      </c>
      <c r="P343" s="500">
        <v>3.3333333333333335</v>
      </c>
      <c r="Q343" s="279"/>
      <c r="R343" s="280">
        <v>0.15</v>
      </c>
      <c r="S343" s="433">
        <f>R343*J343</f>
        <v>4.3535</v>
      </c>
      <c r="T343" s="281">
        <f t="shared" si="53"/>
        <v>0</v>
      </c>
      <c r="U343" s="295" t="s">
        <v>1614</v>
      </c>
      <c r="AA343">
        <f t="shared" si="69"/>
        <v>0</v>
      </c>
      <c r="AB343">
        <f t="shared" si="61"/>
        <v>0</v>
      </c>
      <c r="AC343">
        <f t="shared" si="62"/>
        <v>0</v>
      </c>
    </row>
    <row r="344" spans="1:29" ht="25.5">
      <c r="A344" s="157">
        <f t="shared" si="54"/>
        <v>344</v>
      </c>
      <c r="B344" s="219"/>
      <c r="C344" s="219" t="s">
        <v>1687</v>
      </c>
      <c r="D344" s="220" t="s">
        <v>2238</v>
      </c>
      <c r="E344" s="221" t="s">
        <v>601</v>
      </c>
      <c r="F344" s="219">
        <v>1</v>
      </c>
      <c r="G344" s="222">
        <v>4</v>
      </c>
      <c r="H344" s="399" t="s">
        <v>282</v>
      </c>
      <c r="I344" s="223">
        <v>9</v>
      </c>
      <c r="J344" s="374">
        <v>27.295</v>
      </c>
      <c r="K344" s="427">
        <f aca="true" t="shared" si="70" ref="K344:K397">J344*I344</f>
        <v>245.65500000000003</v>
      </c>
      <c r="L344" s="308"/>
      <c r="M344" s="306"/>
      <c r="N344" s="430">
        <f aca="true" t="shared" si="71" ref="N344:N397">(J344*L344+T344)+(M344*K344)</f>
        <v>0</v>
      </c>
      <c r="O344" s="499">
        <v>49</v>
      </c>
      <c r="P344" s="500">
        <v>5.444444444444445</v>
      </c>
      <c r="Q344" s="279"/>
      <c r="R344" s="280">
        <v>0.15</v>
      </c>
      <c r="S344" s="433">
        <f aca="true" t="shared" si="72" ref="S344:S397">R344*J344</f>
        <v>4.09425</v>
      </c>
      <c r="T344" s="281">
        <f t="shared" si="53"/>
        <v>0</v>
      </c>
      <c r="U344" s="295" t="s">
        <v>1614</v>
      </c>
      <c r="AA344">
        <f t="shared" si="69"/>
        <v>0</v>
      </c>
      <c r="AB344">
        <f t="shared" si="61"/>
        <v>0</v>
      </c>
      <c r="AC344">
        <f t="shared" si="62"/>
        <v>0</v>
      </c>
    </row>
    <row r="345" spans="1:29" ht="12.75">
      <c r="A345" s="157">
        <f t="shared" si="54"/>
        <v>345</v>
      </c>
      <c r="B345" s="219"/>
      <c r="C345" s="219" t="s">
        <v>1687</v>
      </c>
      <c r="D345" s="220" t="s">
        <v>2239</v>
      </c>
      <c r="E345" s="221" t="s">
        <v>601</v>
      </c>
      <c r="F345" s="219">
        <v>1</v>
      </c>
      <c r="G345" s="222">
        <v>4</v>
      </c>
      <c r="H345" s="399" t="s">
        <v>1058</v>
      </c>
      <c r="I345" s="223">
        <v>9</v>
      </c>
      <c r="J345" s="374">
        <v>30.75333333333333</v>
      </c>
      <c r="K345" s="427">
        <f t="shared" si="70"/>
        <v>276.78</v>
      </c>
      <c r="L345" s="308"/>
      <c r="M345" s="306"/>
      <c r="N345" s="430">
        <f t="shared" si="71"/>
        <v>0</v>
      </c>
      <c r="O345" s="499">
        <v>30</v>
      </c>
      <c r="P345" s="500">
        <v>3.3333333333333335</v>
      </c>
      <c r="Q345" s="279"/>
      <c r="R345" s="280">
        <v>0.15</v>
      </c>
      <c r="S345" s="433">
        <f t="shared" si="72"/>
        <v>4.6129999999999995</v>
      </c>
      <c r="T345" s="281">
        <f aca="true" t="shared" si="73" ref="T345:T400">S345*L345</f>
        <v>0</v>
      </c>
      <c r="U345" s="295" t="s">
        <v>1614</v>
      </c>
      <c r="AA345">
        <f t="shared" si="69"/>
        <v>0</v>
      </c>
      <c r="AB345">
        <f t="shared" si="61"/>
        <v>0</v>
      </c>
      <c r="AC345">
        <f t="shared" si="62"/>
        <v>0</v>
      </c>
    </row>
    <row r="346" spans="1:29" ht="12.75">
      <c r="A346" s="157">
        <f t="shared" si="54"/>
        <v>346</v>
      </c>
      <c r="B346" s="219"/>
      <c r="C346" s="219" t="s">
        <v>1687</v>
      </c>
      <c r="D346" s="220" t="s">
        <v>2240</v>
      </c>
      <c r="E346" s="221" t="s">
        <v>601</v>
      </c>
      <c r="F346" s="219">
        <v>1</v>
      </c>
      <c r="G346" s="222">
        <v>4</v>
      </c>
      <c r="H346" s="399" t="s">
        <v>1059</v>
      </c>
      <c r="I346" s="223">
        <v>9</v>
      </c>
      <c r="J346" s="374">
        <v>28.158333333333335</v>
      </c>
      <c r="K346" s="427">
        <f t="shared" si="70"/>
        <v>253.425</v>
      </c>
      <c r="L346" s="308"/>
      <c r="M346" s="306"/>
      <c r="N346" s="430">
        <f t="shared" si="71"/>
        <v>0</v>
      </c>
      <c r="O346" s="499">
        <v>64</v>
      </c>
      <c r="P346" s="500">
        <v>7.111111111111111</v>
      </c>
      <c r="Q346" s="279"/>
      <c r="R346" s="280">
        <v>0.15</v>
      </c>
      <c r="S346" s="433">
        <f t="shared" si="72"/>
        <v>4.22375</v>
      </c>
      <c r="T346" s="281">
        <f t="shared" si="73"/>
        <v>0</v>
      </c>
      <c r="U346" s="295" t="s">
        <v>1614</v>
      </c>
      <c r="AA346">
        <f t="shared" si="69"/>
        <v>0</v>
      </c>
      <c r="AB346">
        <f t="shared" si="61"/>
        <v>0</v>
      </c>
      <c r="AC346">
        <f t="shared" si="62"/>
        <v>0</v>
      </c>
    </row>
    <row r="347" spans="1:29" ht="12.75">
      <c r="A347" s="157">
        <f t="shared" si="54"/>
        <v>347</v>
      </c>
      <c r="B347" s="219"/>
      <c r="C347" s="219" t="s">
        <v>1687</v>
      </c>
      <c r="D347" s="220" t="s">
        <v>2241</v>
      </c>
      <c r="E347" s="221" t="s">
        <v>601</v>
      </c>
      <c r="F347" s="219">
        <v>1</v>
      </c>
      <c r="G347" s="222">
        <v>4</v>
      </c>
      <c r="H347" s="409" t="s">
        <v>1060</v>
      </c>
      <c r="I347" s="223">
        <v>9</v>
      </c>
      <c r="J347" s="374">
        <v>30.75333333333333</v>
      </c>
      <c r="K347" s="427">
        <f t="shared" si="70"/>
        <v>276.78</v>
      </c>
      <c r="L347" s="308"/>
      <c r="M347" s="306"/>
      <c r="N347" s="430">
        <f t="shared" si="71"/>
        <v>0</v>
      </c>
      <c r="O347" s="499">
        <v>7</v>
      </c>
      <c r="P347" s="500">
        <v>0.7777777777777778</v>
      </c>
      <c r="Q347" s="279"/>
      <c r="R347" s="280">
        <v>0.15</v>
      </c>
      <c r="S347" s="433">
        <f t="shared" si="72"/>
        <v>4.6129999999999995</v>
      </c>
      <c r="T347" s="281">
        <f t="shared" si="73"/>
        <v>0</v>
      </c>
      <c r="U347" s="295" t="s">
        <v>1614</v>
      </c>
      <c r="AA347">
        <f t="shared" si="69"/>
        <v>0</v>
      </c>
      <c r="AB347">
        <f t="shared" si="61"/>
        <v>0</v>
      </c>
      <c r="AC347">
        <f t="shared" si="62"/>
        <v>0</v>
      </c>
    </row>
    <row r="348" spans="1:29" ht="25.5">
      <c r="A348" s="157">
        <f t="shared" si="54"/>
        <v>348</v>
      </c>
      <c r="B348" s="219"/>
      <c r="C348" s="219" t="s">
        <v>1687</v>
      </c>
      <c r="D348" s="220" t="s">
        <v>2242</v>
      </c>
      <c r="E348" s="221" t="s">
        <v>601</v>
      </c>
      <c r="F348" s="219">
        <v>1</v>
      </c>
      <c r="G348" s="222">
        <v>4</v>
      </c>
      <c r="H348" s="399" t="s">
        <v>1718</v>
      </c>
      <c r="I348" s="223">
        <v>9</v>
      </c>
      <c r="J348" s="374">
        <v>30.75333333333333</v>
      </c>
      <c r="K348" s="427">
        <f t="shared" si="70"/>
        <v>276.78</v>
      </c>
      <c r="L348" s="308"/>
      <c r="M348" s="306"/>
      <c r="N348" s="430">
        <f t="shared" si="71"/>
        <v>0</v>
      </c>
      <c r="O348" s="499">
        <v>38</v>
      </c>
      <c r="P348" s="500">
        <v>4.222222222222222</v>
      </c>
      <c r="Q348" s="279"/>
      <c r="R348" s="280">
        <v>0.15</v>
      </c>
      <c r="S348" s="433">
        <f t="shared" si="72"/>
        <v>4.6129999999999995</v>
      </c>
      <c r="T348" s="281">
        <f t="shared" si="73"/>
        <v>0</v>
      </c>
      <c r="U348" s="295" t="s">
        <v>1614</v>
      </c>
      <c r="AA348">
        <f t="shared" si="69"/>
        <v>0</v>
      </c>
      <c r="AB348">
        <f t="shared" si="61"/>
        <v>0</v>
      </c>
      <c r="AC348">
        <f t="shared" si="62"/>
        <v>0</v>
      </c>
    </row>
    <row r="349" spans="1:29" ht="25.5">
      <c r="A349" s="157">
        <f t="shared" si="54"/>
        <v>349</v>
      </c>
      <c r="B349" s="219"/>
      <c r="C349" s="219" t="s">
        <v>1687</v>
      </c>
      <c r="D349" s="220" t="s">
        <v>2243</v>
      </c>
      <c r="E349" s="221" t="s">
        <v>601</v>
      </c>
      <c r="F349" s="219">
        <v>1</v>
      </c>
      <c r="G349" s="222">
        <v>4</v>
      </c>
      <c r="H349" s="399" t="s">
        <v>540</v>
      </c>
      <c r="I349" s="223">
        <v>9</v>
      </c>
      <c r="J349" s="374">
        <v>30.75333333333333</v>
      </c>
      <c r="K349" s="427">
        <f t="shared" si="70"/>
        <v>276.78</v>
      </c>
      <c r="L349" s="308"/>
      <c r="M349" s="306"/>
      <c r="N349" s="430">
        <f t="shared" si="71"/>
        <v>0</v>
      </c>
      <c r="O349" s="499">
        <v>0</v>
      </c>
      <c r="P349" s="500">
        <v>0</v>
      </c>
      <c r="Q349" s="279"/>
      <c r="R349" s="280">
        <v>0.15</v>
      </c>
      <c r="S349" s="433">
        <f t="shared" si="72"/>
        <v>4.6129999999999995</v>
      </c>
      <c r="T349" s="281">
        <f t="shared" si="73"/>
        <v>0</v>
      </c>
      <c r="U349" s="295" t="s">
        <v>1614</v>
      </c>
      <c r="AA349">
        <f t="shared" si="69"/>
        <v>0</v>
      </c>
      <c r="AB349">
        <f t="shared" si="61"/>
        <v>0</v>
      </c>
      <c r="AC349">
        <f t="shared" si="62"/>
        <v>0</v>
      </c>
    </row>
    <row r="350" spans="1:29" ht="12.75">
      <c r="A350" s="157">
        <f t="shared" si="54"/>
        <v>350</v>
      </c>
      <c r="B350" s="219"/>
      <c r="C350" s="219" t="s">
        <v>1687</v>
      </c>
      <c r="D350" s="220" t="s">
        <v>2244</v>
      </c>
      <c r="E350" s="221" t="s">
        <v>601</v>
      </c>
      <c r="F350" s="219">
        <v>1</v>
      </c>
      <c r="G350" s="222">
        <v>4</v>
      </c>
      <c r="H350" s="399" t="s">
        <v>1720</v>
      </c>
      <c r="I350" s="223">
        <v>9</v>
      </c>
      <c r="J350" s="374">
        <v>28.158333333333335</v>
      </c>
      <c r="K350" s="427">
        <f t="shared" si="70"/>
        <v>253.425</v>
      </c>
      <c r="L350" s="308"/>
      <c r="M350" s="306"/>
      <c r="N350" s="430">
        <f t="shared" si="71"/>
        <v>0</v>
      </c>
      <c r="O350" s="499">
        <v>34</v>
      </c>
      <c r="P350" s="500">
        <v>3.7777777777777777</v>
      </c>
      <c r="Q350" s="279"/>
      <c r="R350" s="280">
        <v>0.15</v>
      </c>
      <c r="S350" s="433">
        <f t="shared" si="72"/>
        <v>4.22375</v>
      </c>
      <c r="T350" s="281">
        <f t="shared" si="73"/>
        <v>0</v>
      </c>
      <c r="U350" s="295" t="s">
        <v>1614</v>
      </c>
      <c r="AA350">
        <f t="shared" si="69"/>
        <v>0</v>
      </c>
      <c r="AB350">
        <f t="shared" si="61"/>
        <v>0</v>
      </c>
      <c r="AC350">
        <f t="shared" si="62"/>
        <v>0</v>
      </c>
    </row>
    <row r="351" spans="1:29" ht="12.75">
      <c r="A351" s="157">
        <f t="shared" si="54"/>
        <v>351</v>
      </c>
      <c r="B351" s="219"/>
      <c r="C351" s="219" t="s">
        <v>1687</v>
      </c>
      <c r="D351" s="220" t="s">
        <v>2245</v>
      </c>
      <c r="E351" s="221" t="s">
        <v>601</v>
      </c>
      <c r="F351" s="219">
        <v>1</v>
      </c>
      <c r="G351" s="222">
        <v>4</v>
      </c>
      <c r="H351" s="399" t="s">
        <v>1721</v>
      </c>
      <c r="I351" s="223">
        <v>9</v>
      </c>
      <c r="J351" s="374">
        <v>32.48166666666666</v>
      </c>
      <c r="K351" s="427">
        <f t="shared" si="70"/>
        <v>292.335</v>
      </c>
      <c r="L351" s="308"/>
      <c r="M351" s="306"/>
      <c r="N351" s="430">
        <f t="shared" si="71"/>
        <v>0</v>
      </c>
      <c r="O351" s="499">
        <v>45</v>
      </c>
      <c r="P351" s="500">
        <v>5</v>
      </c>
      <c r="Q351" s="279"/>
      <c r="R351" s="280">
        <v>0.15</v>
      </c>
      <c r="S351" s="433">
        <f t="shared" si="72"/>
        <v>4.872249999999999</v>
      </c>
      <c r="T351" s="281">
        <f t="shared" si="73"/>
        <v>0</v>
      </c>
      <c r="U351" s="295" t="s">
        <v>1614</v>
      </c>
      <c r="AA351">
        <f t="shared" si="69"/>
        <v>0</v>
      </c>
      <c r="AB351">
        <f t="shared" si="61"/>
        <v>0</v>
      </c>
      <c r="AC351">
        <f t="shared" si="62"/>
        <v>0</v>
      </c>
    </row>
    <row r="352" spans="1:29" ht="12.75">
      <c r="A352" s="157">
        <f t="shared" si="54"/>
        <v>352</v>
      </c>
      <c r="B352" s="219"/>
      <c r="C352" s="219" t="s">
        <v>1687</v>
      </c>
      <c r="D352" s="220" t="s">
        <v>2246</v>
      </c>
      <c r="E352" s="221" t="s">
        <v>601</v>
      </c>
      <c r="F352" s="219">
        <v>1</v>
      </c>
      <c r="G352" s="222">
        <v>4</v>
      </c>
      <c r="H352" s="399" t="s">
        <v>527</v>
      </c>
      <c r="I352" s="223">
        <v>9</v>
      </c>
      <c r="J352" s="374">
        <v>32.48166666666666</v>
      </c>
      <c r="K352" s="427">
        <f t="shared" si="70"/>
        <v>292.335</v>
      </c>
      <c r="L352" s="308"/>
      <c r="M352" s="306"/>
      <c r="N352" s="430">
        <f t="shared" si="71"/>
        <v>0</v>
      </c>
      <c r="O352" s="499">
        <v>36</v>
      </c>
      <c r="P352" s="500">
        <v>4</v>
      </c>
      <c r="Q352" s="279"/>
      <c r="R352" s="280">
        <v>0.15</v>
      </c>
      <c r="S352" s="433">
        <f t="shared" si="72"/>
        <v>4.872249999999999</v>
      </c>
      <c r="T352" s="281">
        <f t="shared" si="73"/>
        <v>0</v>
      </c>
      <c r="U352" s="295" t="s">
        <v>1614</v>
      </c>
      <c r="AA352">
        <f t="shared" si="69"/>
        <v>0</v>
      </c>
      <c r="AB352">
        <f t="shared" si="61"/>
        <v>0</v>
      </c>
      <c r="AC352">
        <f t="shared" si="62"/>
        <v>0</v>
      </c>
    </row>
    <row r="353" spans="1:29" ht="12.75">
      <c r="A353" s="157">
        <f t="shared" si="54"/>
        <v>353</v>
      </c>
      <c r="B353" s="219"/>
      <c r="C353" s="219" t="s">
        <v>1687</v>
      </c>
      <c r="D353" s="220" t="s">
        <v>2247</v>
      </c>
      <c r="E353" s="221" t="s">
        <v>601</v>
      </c>
      <c r="F353" s="219">
        <v>1</v>
      </c>
      <c r="G353" s="222">
        <v>4</v>
      </c>
      <c r="H353" s="399" t="s">
        <v>528</v>
      </c>
      <c r="I353" s="223">
        <v>9</v>
      </c>
      <c r="J353" s="374">
        <v>32.48166666666666</v>
      </c>
      <c r="K353" s="427">
        <f t="shared" si="70"/>
        <v>292.335</v>
      </c>
      <c r="L353" s="308"/>
      <c r="M353" s="306"/>
      <c r="N353" s="430">
        <f t="shared" si="71"/>
        <v>0</v>
      </c>
      <c r="O353" s="499">
        <v>31</v>
      </c>
      <c r="P353" s="500">
        <v>3.4444444444444446</v>
      </c>
      <c r="Q353" s="279"/>
      <c r="R353" s="280">
        <v>0.15</v>
      </c>
      <c r="S353" s="433">
        <f t="shared" si="72"/>
        <v>4.872249999999999</v>
      </c>
      <c r="T353" s="281">
        <f t="shared" si="73"/>
        <v>0</v>
      </c>
      <c r="U353" s="295" t="s">
        <v>1614</v>
      </c>
      <c r="AA353">
        <f t="shared" si="69"/>
        <v>0</v>
      </c>
      <c r="AB353">
        <f t="shared" si="61"/>
        <v>0</v>
      </c>
      <c r="AC353">
        <f t="shared" si="62"/>
        <v>0</v>
      </c>
    </row>
    <row r="354" spans="1:29" ht="12.75">
      <c r="A354" s="157">
        <f t="shared" si="54"/>
        <v>354</v>
      </c>
      <c r="B354" s="219"/>
      <c r="C354" s="219" t="s">
        <v>1687</v>
      </c>
      <c r="D354" s="220" t="s">
        <v>2248</v>
      </c>
      <c r="E354" s="221" t="s">
        <v>601</v>
      </c>
      <c r="F354" s="219">
        <v>1</v>
      </c>
      <c r="G354" s="222">
        <v>4</v>
      </c>
      <c r="H354" s="399" t="s">
        <v>529</v>
      </c>
      <c r="I354" s="223">
        <v>9</v>
      </c>
      <c r="J354" s="374">
        <v>29.023333333333337</v>
      </c>
      <c r="K354" s="427">
        <f t="shared" si="70"/>
        <v>261.21000000000004</v>
      </c>
      <c r="L354" s="308"/>
      <c r="M354" s="306"/>
      <c r="N354" s="430">
        <f t="shared" si="71"/>
        <v>0</v>
      </c>
      <c r="O354" s="499">
        <v>51</v>
      </c>
      <c r="P354" s="500">
        <v>5.666666666666667</v>
      </c>
      <c r="Q354" s="279"/>
      <c r="R354" s="280">
        <v>0.15</v>
      </c>
      <c r="S354" s="433">
        <f t="shared" si="72"/>
        <v>4.3535</v>
      </c>
      <c r="T354" s="281">
        <f t="shared" si="73"/>
        <v>0</v>
      </c>
      <c r="U354" s="295" t="s">
        <v>1614</v>
      </c>
      <c r="AA354">
        <f t="shared" si="69"/>
        <v>0</v>
      </c>
      <c r="AB354">
        <f t="shared" si="61"/>
        <v>0</v>
      </c>
      <c r="AC354">
        <f t="shared" si="62"/>
        <v>0</v>
      </c>
    </row>
    <row r="355" spans="1:29" ht="12.75">
      <c r="A355" s="157">
        <f aca="true" t="shared" si="74" ref="A355:A418">A354+1</f>
        <v>355</v>
      </c>
      <c r="B355" s="219"/>
      <c r="C355" s="219" t="s">
        <v>1687</v>
      </c>
      <c r="D355" s="220" t="s">
        <v>2249</v>
      </c>
      <c r="E355" s="221" t="s">
        <v>601</v>
      </c>
      <c r="F355" s="219">
        <v>1</v>
      </c>
      <c r="G355" s="222">
        <v>4</v>
      </c>
      <c r="H355" s="399" t="s">
        <v>530</v>
      </c>
      <c r="I355" s="223">
        <v>9</v>
      </c>
      <c r="J355" s="374">
        <v>32.48166666666666</v>
      </c>
      <c r="K355" s="427">
        <f t="shared" si="70"/>
        <v>292.335</v>
      </c>
      <c r="L355" s="308"/>
      <c r="M355" s="306"/>
      <c r="N355" s="430">
        <f t="shared" si="71"/>
        <v>0</v>
      </c>
      <c r="O355" s="499">
        <v>59</v>
      </c>
      <c r="P355" s="500">
        <v>6.555555555555555</v>
      </c>
      <c r="Q355" s="279"/>
      <c r="R355" s="280">
        <v>0.15</v>
      </c>
      <c r="S355" s="433">
        <f t="shared" si="72"/>
        <v>4.872249999999999</v>
      </c>
      <c r="T355" s="281">
        <f t="shared" si="73"/>
        <v>0</v>
      </c>
      <c r="U355" s="295" t="s">
        <v>1614</v>
      </c>
      <c r="AA355">
        <f t="shared" si="69"/>
        <v>0</v>
      </c>
      <c r="AB355">
        <f t="shared" si="61"/>
        <v>0</v>
      </c>
      <c r="AC355">
        <f t="shared" si="62"/>
        <v>0</v>
      </c>
    </row>
    <row r="356" spans="1:29" ht="12.75">
      <c r="A356" s="157">
        <f t="shared" si="74"/>
        <v>356</v>
      </c>
      <c r="B356" s="219"/>
      <c r="C356" s="219" t="s">
        <v>1687</v>
      </c>
      <c r="D356" s="220" t="s">
        <v>2250</v>
      </c>
      <c r="E356" s="221" t="s">
        <v>601</v>
      </c>
      <c r="F356" s="219">
        <v>1</v>
      </c>
      <c r="G356" s="222">
        <v>4</v>
      </c>
      <c r="H356" s="399" t="s">
        <v>541</v>
      </c>
      <c r="I356" s="223">
        <v>9</v>
      </c>
      <c r="J356" s="374">
        <v>27.295</v>
      </c>
      <c r="K356" s="427">
        <f t="shared" si="70"/>
        <v>245.65500000000003</v>
      </c>
      <c r="L356" s="308"/>
      <c r="M356" s="306"/>
      <c r="N356" s="430">
        <f t="shared" si="71"/>
        <v>0</v>
      </c>
      <c r="O356" s="499">
        <v>62</v>
      </c>
      <c r="P356" s="500">
        <v>6.888888888888889</v>
      </c>
      <c r="Q356" s="279"/>
      <c r="R356" s="280">
        <v>0.15</v>
      </c>
      <c r="S356" s="433">
        <f t="shared" si="72"/>
        <v>4.09425</v>
      </c>
      <c r="T356" s="281">
        <f t="shared" si="73"/>
        <v>0</v>
      </c>
      <c r="U356" s="295" t="s">
        <v>1614</v>
      </c>
      <c r="AA356">
        <f t="shared" si="69"/>
        <v>0</v>
      </c>
      <c r="AB356">
        <f t="shared" si="61"/>
        <v>0</v>
      </c>
      <c r="AC356">
        <f t="shared" si="62"/>
        <v>0</v>
      </c>
    </row>
    <row r="357" spans="1:29" ht="12.75">
      <c r="A357" s="157">
        <f t="shared" si="74"/>
        <v>357</v>
      </c>
      <c r="B357" s="219"/>
      <c r="C357" s="219" t="s">
        <v>1687</v>
      </c>
      <c r="D357" s="220" t="s">
        <v>2251</v>
      </c>
      <c r="E357" s="221" t="s">
        <v>601</v>
      </c>
      <c r="F357" s="219">
        <v>1</v>
      </c>
      <c r="G357" s="222">
        <v>4</v>
      </c>
      <c r="H357" s="399" t="s">
        <v>532</v>
      </c>
      <c r="I357" s="223">
        <v>9</v>
      </c>
      <c r="J357" s="374">
        <v>27.295</v>
      </c>
      <c r="K357" s="427">
        <f t="shared" si="70"/>
        <v>245.65500000000003</v>
      </c>
      <c r="L357" s="308"/>
      <c r="M357" s="306"/>
      <c r="N357" s="430">
        <f t="shared" si="71"/>
        <v>0</v>
      </c>
      <c r="O357" s="499">
        <v>44</v>
      </c>
      <c r="P357" s="500">
        <v>4.888888888888889</v>
      </c>
      <c r="Q357" s="279"/>
      <c r="R357" s="280">
        <v>0.15</v>
      </c>
      <c r="S357" s="433">
        <f t="shared" si="72"/>
        <v>4.09425</v>
      </c>
      <c r="T357" s="281">
        <f t="shared" si="73"/>
        <v>0</v>
      </c>
      <c r="U357" s="295" t="s">
        <v>1614</v>
      </c>
      <c r="AA357">
        <f t="shared" si="69"/>
        <v>0</v>
      </c>
      <c r="AB357">
        <f t="shared" si="61"/>
        <v>0</v>
      </c>
      <c r="AC357">
        <f t="shared" si="62"/>
        <v>0</v>
      </c>
    </row>
    <row r="358" spans="1:29" ht="12.75">
      <c r="A358" s="157">
        <f t="shared" si="74"/>
        <v>358</v>
      </c>
      <c r="B358" s="219"/>
      <c r="C358" s="219" t="s">
        <v>1687</v>
      </c>
      <c r="D358" s="220" t="s">
        <v>2252</v>
      </c>
      <c r="E358" s="221" t="s">
        <v>601</v>
      </c>
      <c r="F358" s="219">
        <v>1</v>
      </c>
      <c r="G358" s="222">
        <v>4</v>
      </c>
      <c r="H358" s="399" t="s">
        <v>533</v>
      </c>
      <c r="I358" s="223">
        <v>9</v>
      </c>
      <c r="J358" s="374">
        <v>27.295</v>
      </c>
      <c r="K358" s="427">
        <f t="shared" si="70"/>
        <v>245.65500000000003</v>
      </c>
      <c r="L358" s="308"/>
      <c r="M358" s="306"/>
      <c r="N358" s="430">
        <f t="shared" si="71"/>
        <v>0</v>
      </c>
      <c r="O358" s="499">
        <v>18</v>
      </c>
      <c r="P358" s="500">
        <v>2</v>
      </c>
      <c r="Q358" s="279"/>
      <c r="R358" s="280">
        <v>0.15</v>
      </c>
      <c r="S358" s="433">
        <f t="shared" si="72"/>
        <v>4.09425</v>
      </c>
      <c r="T358" s="281">
        <f t="shared" si="73"/>
        <v>0</v>
      </c>
      <c r="U358" s="295" t="s">
        <v>1614</v>
      </c>
      <c r="AA358">
        <f t="shared" si="69"/>
        <v>0</v>
      </c>
      <c r="AB358">
        <f t="shared" si="61"/>
        <v>0</v>
      </c>
      <c r="AC358">
        <f t="shared" si="62"/>
        <v>0</v>
      </c>
    </row>
    <row r="359" spans="1:29" ht="12.75">
      <c r="A359" s="157">
        <f t="shared" si="74"/>
        <v>359</v>
      </c>
      <c r="B359" s="219"/>
      <c r="C359" s="219" t="s">
        <v>1687</v>
      </c>
      <c r="D359" s="220" t="s">
        <v>2253</v>
      </c>
      <c r="E359" s="221" t="s">
        <v>601</v>
      </c>
      <c r="F359" s="219">
        <v>1</v>
      </c>
      <c r="G359" s="222">
        <v>4</v>
      </c>
      <c r="H359" s="399" t="s">
        <v>542</v>
      </c>
      <c r="I359" s="223">
        <v>9</v>
      </c>
      <c r="J359" s="374">
        <v>28.158333333333335</v>
      </c>
      <c r="K359" s="427">
        <f t="shared" si="70"/>
        <v>253.425</v>
      </c>
      <c r="L359" s="308"/>
      <c r="M359" s="306"/>
      <c r="N359" s="430">
        <f t="shared" si="71"/>
        <v>0</v>
      </c>
      <c r="O359" s="499">
        <v>55</v>
      </c>
      <c r="P359" s="500">
        <v>6.111111111111111</v>
      </c>
      <c r="Q359" s="279"/>
      <c r="R359" s="280">
        <v>0.15</v>
      </c>
      <c r="S359" s="433">
        <f t="shared" si="72"/>
        <v>4.22375</v>
      </c>
      <c r="T359" s="281">
        <f t="shared" si="73"/>
        <v>0</v>
      </c>
      <c r="U359" s="295" t="s">
        <v>1614</v>
      </c>
      <c r="AA359">
        <f t="shared" si="69"/>
        <v>0</v>
      </c>
      <c r="AB359">
        <f t="shared" si="61"/>
        <v>0</v>
      </c>
      <c r="AC359">
        <f t="shared" si="62"/>
        <v>0</v>
      </c>
    </row>
    <row r="360" spans="1:29" ht="12.75">
      <c r="A360" s="157">
        <f t="shared" si="74"/>
        <v>360</v>
      </c>
      <c r="B360" s="219"/>
      <c r="C360" s="219" t="s">
        <v>1687</v>
      </c>
      <c r="D360" s="220" t="s">
        <v>2254</v>
      </c>
      <c r="E360" s="221" t="s">
        <v>601</v>
      </c>
      <c r="F360" s="219">
        <v>1</v>
      </c>
      <c r="G360" s="222">
        <v>4</v>
      </c>
      <c r="H360" s="399" t="s">
        <v>414</v>
      </c>
      <c r="I360" s="223">
        <v>9</v>
      </c>
      <c r="J360" s="374">
        <v>28.158333333333335</v>
      </c>
      <c r="K360" s="427">
        <f t="shared" si="70"/>
        <v>253.425</v>
      </c>
      <c r="L360" s="308"/>
      <c r="M360" s="306"/>
      <c r="N360" s="430">
        <f t="shared" si="71"/>
        <v>0</v>
      </c>
      <c r="O360" s="499">
        <v>24</v>
      </c>
      <c r="P360" s="500">
        <v>2.6666666666666665</v>
      </c>
      <c r="Q360" s="279"/>
      <c r="R360" s="280">
        <v>0.15</v>
      </c>
      <c r="S360" s="433">
        <f t="shared" si="72"/>
        <v>4.22375</v>
      </c>
      <c r="T360" s="281">
        <f t="shared" si="73"/>
        <v>0</v>
      </c>
      <c r="U360" s="295" t="s">
        <v>1614</v>
      </c>
      <c r="AA360">
        <f t="shared" si="69"/>
        <v>0</v>
      </c>
      <c r="AB360">
        <f t="shared" si="61"/>
        <v>0</v>
      </c>
      <c r="AC360">
        <f t="shared" si="62"/>
        <v>0</v>
      </c>
    </row>
    <row r="361" spans="1:29" ht="12.75">
      <c r="A361" s="157">
        <f t="shared" si="74"/>
        <v>361</v>
      </c>
      <c r="B361" s="219"/>
      <c r="C361" s="219" t="s">
        <v>1687</v>
      </c>
      <c r="D361" s="220" t="s">
        <v>2255</v>
      </c>
      <c r="E361" s="221" t="s">
        <v>601</v>
      </c>
      <c r="F361" s="219">
        <v>1</v>
      </c>
      <c r="G361" s="222">
        <v>4</v>
      </c>
      <c r="H361" s="399" t="s">
        <v>544</v>
      </c>
      <c r="I361" s="223">
        <v>9</v>
      </c>
      <c r="J361" s="374">
        <v>27.295</v>
      </c>
      <c r="K361" s="427">
        <f t="shared" si="70"/>
        <v>245.65500000000003</v>
      </c>
      <c r="L361" s="308"/>
      <c r="M361" s="306"/>
      <c r="N361" s="430">
        <f t="shared" si="71"/>
        <v>0</v>
      </c>
      <c r="O361" s="499">
        <v>28</v>
      </c>
      <c r="P361" s="500">
        <v>3.111111111111111</v>
      </c>
      <c r="Q361" s="279"/>
      <c r="R361" s="280">
        <v>0.15</v>
      </c>
      <c r="S361" s="433">
        <f t="shared" si="72"/>
        <v>4.09425</v>
      </c>
      <c r="T361" s="281">
        <f t="shared" si="73"/>
        <v>0</v>
      </c>
      <c r="U361" s="295" t="s">
        <v>1614</v>
      </c>
      <c r="AA361">
        <f t="shared" si="69"/>
        <v>0</v>
      </c>
      <c r="AB361">
        <f t="shared" si="61"/>
        <v>0</v>
      </c>
      <c r="AC361">
        <f t="shared" si="62"/>
        <v>0</v>
      </c>
    </row>
    <row r="362" spans="1:29" ht="12.75">
      <c r="A362" s="157">
        <f t="shared" si="74"/>
        <v>362</v>
      </c>
      <c r="B362" s="219"/>
      <c r="C362" s="219" t="s">
        <v>1687</v>
      </c>
      <c r="D362" s="220" t="s">
        <v>2256</v>
      </c>
      <c r="E362" s="221" t="s">
        <v>601</v>
      </c>
      <c r="F362" s="219">
        <v>1</v>
      </c>
      <c r="G362" s="222">
        <v>4</v>
      </c>
      <c r="H362" s="399" t="s">
        <v>545</v>
      </c>
      <c r="I362" s="223">
        <v>9</v>
      </c>
      <c r="J362" s="374">
        <v>25.846666666666668</v>
      </c>
      <c r="K362" s="427">
        <f t="shared" si="70"/>
        <v>232.62</v>
      </c>
      <c r="L362" s="308"/>
      <c r="M362" s="306"/>
      <c r="N362" s="430">
        <f t="shared" si="71"/>
        <v>0</v>
      </c>
      <c r="O362" s="499">
        <v>90</v>
      </c>
      <c r="P362" s="500">
        <v>10</v>
      </c>
      <c r="Q362" s="279"/>
      <c r="R362" s="280">
        <v>0.15</v>
      </c>
      <c r="S362" s="433">
        <f t="shared" si="72"/>
        <v>3.877</v>
      </c>
      <c r="T362" s="281">
        <f t="shared" si="73"/>
        <v>0</v>
      </c>
      <c r="U362" s="295" t="s">
        <v>1614</v>
      </c>
      <c r="AA362">
        <f t="shared" si="69"/>
        <v>0</v>
      </c>
      <c r="AB362">
        <f t="shared" si="61"/>
        <v>0</v>
      </c>
      <c r="AC362">
        <f t="shared" si="62"/>
        <v>0</v>
      </c>
    </row>
    <row r="363" spans="1:29" ht="12.75">
      <c r="A363" s="157">
        <f t="shared" si="74"/>
        <v>363</v>
      </c>
      <c r="B363" s="219"/>
      <c r="C363" s="219" t="s">
        <v>1687</v>
      </c>
      <c r="D363" s="220" t="s">
        <v>2257</v>
      </c>
      <c r="E363" s="221" t="s">
        <v>601</v>
      </c>
      <c r="F363" s="219">
        <v>1</v>
      </c>
      <c r="G363" s="222">
        <v>4</v>
      </c>
      <c r="H363" s="399" t="s">
        <v>546</v>
      </c>
      <c r="I363" s="223">
        <v>8</v>
      </c>
      <c r="J363" s="374">
        <v>26.61375</v>
      </c>
      <c r="K363" s="427">
        <f t="shared" si="70"/>
        <v>212.91</v>
      </c>
      <c r="L363" s="308"/>
      <c r="M363" s="306"/>
      <c r="N363" s="430">
        <f t="shared" si="71"/>
        <v>0</v>
      </c>
      <c r="O363" s="499">
        <v>7</v>
      </c>
      <c r="P363" s="500">
        <v>0.875</v>
      </c>
      <c r="Q363" s="279"/>
      <c r="R363" s="280">
        <v>0.15</v>
      </c>
      <c r="S363" s="433">
        <f t="shared" si="72"/>
        <v>3.9920625</v>
      </c>
      <c r="T363" s="281">
        <f t="shared" si="73"/>
        <v>0</v>
      </c>
      <c r="U363" s="295" t="s">
        <v>1614</v>
      </c>
      <c r="AA363">
        <f t="shared" si="69"/>
        <v>0</v>
      </c>
      <c r="AB363">
        <f t="shared" si="61"/>
        <v>0</v>
      </c>
      <c r="AC363">
        <f t="shared" si="62"/>
        <v>0</v>
      </c>
    </row>
    <row r="364" spans="1:29" ht="25.5">
      <c r="A364" s="157">
        <f t="shared" si="74"/>
        <v>364</v>
      </c>
      <c r="B364" s="219"/>
      <c r="C364" s="219" t="s">
        <v>1687</v>
      </c>
      <c r="D364" s="220" t="s">
        <v>2258</v>
      </c>
      <c r="E364" s="221" t="s">
        <v>601</v>
      </c>
      <c r="F364" s="219">
        <v>1</v>
      </c>
      <c r="G364" s="222">
        <v>4</v>
      </c>
      <c r="H364" s="399" t="s">
        <v>415</v>
      </c>
      <c r="I364" s="223">
        <v>9</v>
      </c>
      <c r="J364" s="374">
        <v>28.158333333333335</v>
      </c>
      <c r="K364" s="427">
        <f t="shared" si="70"/>
        <v>253.425</v>
      </c>
      <c r="L364" s="308"/>
      <c r="M364" s="306"/>
      <c r="N364" s="430">
        <f t="shared" si="71"/>
        <v>0</v>
      </c>
      <c r="O364" s="499">
        <v>38</v>
      </c>
      <c r="P364" s="500">
        <v>4.222222222222222</v>
      </c>
      <c r="Q364" s="279"/>
      <c r="R364" s="280">
        <v>0.15</v>
      </c>
      <c r="S364" s="433">
        <f t="shared" si="72"/>
        <v>4.22375</v>
      </c>
      <c r="T364" s="281">
        <f t="shared" si="73"/>
        <v>0</v>
      </c>
      <c r="U364" s="295" t="s">
        <v>1614</v>
      </c>
      <c r="AA364">
        <f t="shared" si="69"/>
        <v>0</v>
      </c>
      <c r="AB364">
        <f t="shared" si="61"/>
        <v>0</v>
      </c>
      <c r="AC364">
        <f t="shared" si="62"/>
        <v>0</v>
      </c>
    </row>
    <row r="365" spans="1:29" ht="25.5">
      <c r="A365" s="157">
        <f t="shared" si="74"/>
        <v>365</v>
      </c>
      <c r="B365" s="219"/>
      <c r="C365" s="219" t="s">
        <v>1687</v>
      </c>
      <c r="D365" s="220" t="s">
        <v>2259</v>
      </c>
      <c r="E365" s="221" t="s">
        <v>601</v>
      </c>
      <c r="F365" s="219">
        <v>1</v>
      </c>
      <c r="G365" s="222">
        <v>4</v>
      </c>
      <c r="H365" s="399" t="s">
        <v>416</v>
      </c>
      <c r="I365" s="223">
        <v>9</v>
      </c>
      <c r="J365" s="374">
        <v>28.158333333333335</v>
      </c>
      <c r="K365" s="427">
        <f t="shared" si="70"/>
        <v>253.425</v>
      </c>
      <c r="L365" s="308"/>
      <c r="M365" s="306"/>
      <c r="N365" s="430">
        <f t="shared" si="71"/>
        <v>0</v>
      </c>
      <c r="O365" s="499">
        <v>40</v>
      </c>
      <c r="P365" s="500">
        <v>4.444444444444445</v>
      </c>
      <c r="Q365" s="279"/>
      <c r="R365" s="280">
        <v>0.15</v>
      </c>
      <c r="S365" s="433">
        <f t="shared" si="72"/>
        <v>4.22375</v>
      </c>
      <c r="T365" s="281">
        <f t="shared" si="73"/>
        <v>0</v>
      </c>
      <c r="U365" s="295" t="s">
        <v>1614</v>
      </c>
      <c r="AA365">
        <f t="shared" si="69"/>
        <v>0</v>
      </c>
      <c r="AB365">
        <f t="shared" si="61"/>
        <v>0</v>
      </c>
      <c r="AC365">
        <f t="shared" si="62"/>
        <v>0</v>
      </c>
    </row>
    <row r="366" spans="1:29" ht="12.75">
      <c r="A366" s="157">
        <f t="shared" si="74"/>
        <v>366</v>
      </c>
      <c r="B366" s="219"/>
      <c r="C366" s="219" t="s">
        <v>1687</v>
      </c>
      <c r="D366" s="220" t="s">
        <v>2260</v>
      </c>
      <c r="E366" s="221" t="s">
        <v>601</v>
      </c>
      <c r="F366" s="219">
        <v>1</v>
      </c>
      <c r="G366" s="222">
        <v>4</v>
      </c>
      <c r="H366" s="399" t="s">
        <v>548</v>
      </c>
      <c r="I366" s="223">
        <v>9</v>
      </c>
      <c r="J366" s="374">
        <v>28.79</v>
      </c>
      <c r="K366" s="427">
        <f t="shared" si="70"/>
        <v>259.11</v>
      </c>
      <c r="L366" s="308"/>
      <c r="M366" s="306"/>
      <c r="N366" s="430">
        <f t="shared" si="71"/>
        <v>0</v>
      </c>
      <c r="O366" s="499">
        <v>0</v>
      </c>
      <c r="P366" s="500">
        <v>0</v>
      </c>
      <c r="Q366" s="279"/>
      <c r="R366" s="280">
        <v>0.15</v>
      </c>
      <c r="S366" s="433">
        <f t="shared" si="72"/>
        <v>4.318499999999999</v>
      </c>
      <c r="T366" s="281">
        <f t="shared" si="73"/>
        <v>0</v>
      </c>
      <c r="U366" s="293" t="s">
        <v>1615</v>
      </c>
      <c r="AA366">
        <f t="shared" si="69"/>
        <v>0</v>
      </c>
      <c r="AB366">
        <f t="shared" si="61"/>
        <v>0</v>
      </c>
      <c r="AC366">
        <f t="shared" si="62"/>
        <v>0</v>
      </c>
    </row>
    <row r="367" spans="1:29" ht="12.75">
      <c r="A367" s="157">
        <f t="shared" si="74"/>
        <v>367</v>
      </c>
      <c r="B367" s="219"/>
      <c r="C367" s="219" t="s">
        <v>1687</v>
      </c>
      <c r="D367" s="220" t="s">
        <v>2261</v>
      </c>
      <c r="E367" s="221" t="s">
        <v>601</v>
      </c>
      <c r="F367" s="219">
        <v>1</v>
      </c>
      <c r="G367" s="222">
        <v>4</v>
      </c>
      <c r="H367" s="399" t="s">
        <v>549</v>
      </c>
      <c r="I367" s="223">
        <v>9</v>
      </c>
      <c r="J367" s="374">
        <v>30.983333333333334</v>
      </c>
      <c r="K367" s="427">
        <f t="shared" si="70"/>
        <v>278.85</v>
      </c>
      <c r="L367" s="308"/>
      <c r="M367" s="306"/>
      <c r="N367" s="430">
        <f t="shared" si="71"/>
        <v>0</v>
      </c>
      <c r="O367" s="499">
        <v>7</v>
      </c>
      <c r="P367" s="500">
        <v>0.7777777777777778</v>
      </c>
      <c r="Q367" s="279"/>
      <c r="R367" s="280">
        <v>0.15</v>
      </c>
      <c r="S367" s="433">
        <f t="shared" si="72"/>
        <v>4.6475</v>
      </c>
      <c r="T367" s="281">
        <f t="shared" si="73"/>
        <v>0</v>
      </c>
      <c r="U367" s="293" t="s">
        <v>1615</v>
      </c>
      <c r="AA367">
        <f t="shared" si="69"/>
        <v>0</v>
      </c>
      <c r="AB367">
        <f t="shared" si="61"/>
        <v>0</v>
      </c>
      <c r="AC367">
        <f t="shared" si="62"/>
        <v>0</v>
      </c>
    </row>
    <row r="368" spans="1:29" ht="12.75">
      <c r="A368" s="157">
        <f t="shared" si="74"/>
        <v>368</v>
      </c>
      <c r="B368" s="219"/>
      <c r="C368" s="219" t="s">
        <v>1687</v>
      </c>
      <c r="D368" s="220" t="s">
        <v>2262</v>
      </c>
      <c r="E368" s="221" t="s">
        <v>601</v>
      </c>
      <c r="F368" s="219">
        <v>1</v>
      </c>
      <c r="G368" s="222">
        <v>4</v>
      </c>
      <c r="H368" s="399" t="s">
        <v>550</v>
      </c>
      <c r="I368" s="223">
        <v>9</v>
      </c>
      <c r="J368" s="374">
        <v>26.991666666666667</v>
      </c>
      <c r="K368" s="427">
        <f t="shared" si="70"/>
        <v>242.925</v>
      </c>
      <c r="L368" s="308"/>
      <c r="M368" s="306"/>
      <c r="N368" s="430">
        <f t="shared" si="71"/>
        <v>0</v>
      </c>
      <c r="O368" s="499">
        <v>15</v>
      </c>
      <c r="P368" s="500">
        <v>1.6666666666666667</v>
      </c>
      <c r="Q368" s="279"/>
      <c r="R368" s="280">
        <v>0.15</v>
      </c>
      <c r="S368" s="433">
        <f t="shared" si="72"/>
        <v>4.04875</v>
      </c>
      <c r="T368" s="281">
        <f t="shared" si="73"/>
        <v>0</v>
      </c>
      <c r="U368" s="293" t="s">
        <v>1615</v>
      </c>
      <c r="AA368">
        <f t="shared" si="69"/>
        <v>0</v>
      </c>
      <c r="AB368">
        <f t="shared" si="61"/>
        <v>0</v>
      </c>
      <c r="AC368">
        <f t="shared" si="62"/>
        <v>0</v>
      </c>
    </row>
    <row r="369" spans="1:29" ht="12.75">
      <c r="A369" s="157">
        <f t="shared" si="74"/>
        <v>369</v>
      </c>
      <c r="B369" s="219"/>
      <c r="C369" s="219" t="s">
        <v>1687</v>
      </c>
      <c r="D369" s="220" t="s">
        <v>706</v>
      </c>
      <c r="E369" s="221" t="s">
        <v>601</v>
      </c>
      <c r="F369" s="219">
        <v>1</v>
      </c>
      <c r="G369" s="222">
        <v>4</v>
      </c>
      <c r="H369" s="399" t="s">
        <v>552</v>
      </c>
      <c r="I369" s="223">
        <v>9</v>
      </c>
      <c r="J369" s="374">
        <v>38.53</v>
      </c>
      <c r="K369" s="427">
        <f t="shared" si="70"/>
        <v>346.77</v>
      </c>
      <c r="L369" s="308"/>
      <c r="M369" s="306"/>
      <c r="N369" s="430">
        <f t="shared" si="71"/>
        <v>0</v>
      </c>
      <c r="O369" s="499">
        <v>8</v>
      </c>
      <c r="P369" s="500">
        <v>0.8888888888888888</v>
      </c>
      <c r="Q369" s="279"/>
      <c r="R369" s="280">
        <v>0.15</v>
      </c>
      <c r="S369" s="433">
        <f t="shared" si="72"/>
        <v>5.7795</v>
      </c>
      <c r="T369" s="281">
        <f t="shared" si="73"/>
        <v>0</v>
      </c>
      <c r="U369" s="293" t="s">
        <v>1615</v>
      </c>
      <c r="AA369">
        <f t="shared" si="69"/>
        <v>0</v>
      </c>
      <c r="AB369">
        <f t="shared" si="61"/>
        <v>0</v>
      </c>
      <c r="AC369">
        <f t="shared" si="62"/>
        <v>0</v>
      </c>
    </row>
    <row r="370" spans="1:29" ht="25.5">
      <c r="A370" s="157">
        <f t="shared" si="74"/>
        <v>370</v>
      </c>
      <c r="B370" s="219"/>
      <c r="C370" s="219" t="s">
        <v>1687</v>
      </c>
      <c r="D370" s="220" t="s">
        <v>2263</v>
      </c>
      <c r="E370" s="221" t="s">
        <v>601</v>
      </c>
      <c r="F370" s="219">
        <v>1</v>
      </c>
      <c r="G370" s="222">
        <v>4</v>
      </c>
      <c r="H370" s="399" t="s">
        <v>1726</v>
      </c>
      <c r="I370" s="223">
        <v>9</v>
      </c>
      <c r="J370" s="374">
        <v>26.991666666666667</v>
      </c>
      <c r="K370" s="427">
        <f t="shared" si="70"/>
        <v>242.925</v>
      </c>
      <c r="L370" s="308"/>
      <c r="M370" s="306"/>
      <c r="N370" s="430">
        <f t="shared" si="71"/>
        <v>0</v>
      </c>
      <c r="O370" s="499">
        <v>17</v>
      </c>
      <c r="P370" s="500">
        <v>1.8888888888888888</v>
      </c>
      <c r="Q370" s="279"/>
      <c r="R370" s="280">
        <v>0.15</v>
      </c>
      <c r="S370" s="433">
        <f t="shared" si="72"/>
        <v>4.04875</v>
      </c>
      <c r="T370" s="281">
        <f t="shared" si="73"/>
        <v>0</v>
      </c>
      <c r="U370" s="293" t="s">
        <v>1615</v>
      </c>
      <c r="AA370">
        <f t="shared" si="69"/>
        <v>0</v>
      </c>
      <c r="AB370">
        <f t="shared" si="61"/>
        <v>0</v>
      </c>
      <c r="AC370">
        <f t="shared" si="62"/>
        <v>0</v>
      </c>
    </row>
    <row r="371" spans="1:29" ht="12.75">
      <c r="A371" s="157">
        <f t="shared" si="74"/>
        <v>371</v>
      </c>
      <c r="B371" s="219"/>
      <c r="C371" s="219" t="s">
        <v>1687</v>
      </c>
      <c r="D371" s="220" t="s">
        <v>2264</v>
      </c>
      <c r="E371" s="221" t="s">
        <v>601</v>
      </c>
      <c r="F371" s="219">
        <v>1</v>
      </c>
      <c r="G371" s="222">
        <v>4</v>
      </c>
      <c r="H371" s="399" t="s">
        <v>551</v>
      </c>
      <c r="I371" s="223">
        <v>9</v>
      </c>
      <c r="J371" s="374">
        <v>26.991666666666667</v>
      </c>
      <c r="K371" s="427">
        <f t="shared" si="70"/>
        <v>242.925</v>
      </c>
      <c r="L371" s="308"/>
      <c r="M371" s="306"/>
      <c r="N371" s="430">
        <f t="shared" si="71"/>
        <v>0</v>
      </c>
      <c r="O371" s="499">
        <v>0</v>
      </c>
      <c r="P371" s="500">
        <v>0</v>
      </c>
      <c r="Q371" s="279"/>
      <c r="R371" s="280">
        <v>0.15</v>
      </c>
      <c r="S371" s="433">
        <f t="shared" si="72"/>
        <v>4.04875</v>
      </c>
      <c r="T371" s="281">
        <f t="shared" si="73"/>
        <v>0</v>
      </c>
      <c r="U371" s="293" t="s">
        <v>1615</v>
      </c>
      <c r="AA371">
        <f t="shared" si="69"/>
        <v>0</v>
      </c>
      <c r="AB371">
        <f t="shared" si="61"/>
        <v>0</v>
      </c>
      <c r="AC371">
        <f t="shared" si="62"/>
        <v>0</v>
      </c>
    </row>
    <row r="372" spans="1:29" ht="12.75">
      <c r="A372" s="157">
        <f t="shared" si="74"/>
        <v>372</v>
      </c>
      <c r="B372" s="219"/>
      <c r="C372" s="219" t="s">
        <v>1687</v>
      </c>
      <c r="D372" s="220" t="s">
        <v>710</v>
      </c>
      <c r="E372" s="221" t="s">
        <v>601</v>
      </c>
      <c r="F372" s="219">
        <v>1</v>
      </c>
      <c r="G372" s="222">
        <v>4</v>
      </c>
      <c r="H372" s="399" t="s">
        <v>417</v>
      </c>
      <c r="I372" s="223">
        <v>9</v>
      </c>
      <c r="J372" s="374">
        <v>26.991666666666667</v>
      </c>
      <c r="K372" s="427">
        <f t="shared" si="70"/>
        <v>242.925</v>
      </c>
      <c r="L372" s="308"/>
      <c r="M372" s="306"/>
      <c r="N372" s="430">
        <f t="shared" si="71"/>
        <v>0</v>
      </c>
      <c r="O372" s="499">
        <v>25</v>
      </c>
      <c r="P372" s="500">
        <v>2.7777777777777777</v>
      </c>
      <c r="Q372" s="279"/>
      <c r="R372" s="280">
        <v>0.15</v>
      </c>
      <c r="S372" s="433">
        <f t="shared" si="72"/>
        <v>4.04875</v>
      </c>
      <c r="T372" s="281">
        <f t="shared" si="73"/>
        <v>0</v>
      </c>
      <c r="U372" s="293" t="s">
        <v>1615</v>
      </c>
      <c r="AA372">
        <f t="shared" si="69"/>
        <v>0</v>
      </c>
      <c r="AB372">
        <f t="shared" si="61"/>
        <v>0</v>
      </c>
      <c r="AC372">
        <f t="shared" si="62"/>
        <v>0</v>
      </c>
    </row>
    <row r="373" spans="1:29" ht="12.75">
      <c r="A373" s="157">
        <f t="shared" si="74"/>
        <v>373</v>
      </c>
      <c r="B373" s="219"/>
      <c r="C373" s="219" t="s">
        <v>1687</v>
      </c>
      <c r="D373" s="220" t="s">
        <v>2265</v>
      </c>
      <c r="E373" s="221" t="s">
        <v>601</v>
      </c>
      <c r="F373" s="219">
        <v>1</v>
      </c>
      <c r="G373" s="222">
        <v>4</v>
      </c>
      <c r="H373" s="399" t="s">
        <v>418</v>
      </c>
      <c r="I373" s="223">
        <v>9</v>
      </c>
      <c r="J373" s="374">
        <v>32.23</v>
      </c>
      <c r="K373" s="427">
        <f t="shared" si="70"/>
        <v>290.07</v>
      </c>
      <c r="L373" s="308"/>
      <c r="M373" s="306"/>
      <c r="N373" s="430">
        <f t="shared" si="71"/>
        <v>0</v>
      </c>
      <c r="O373" s="499">
        <v>0</v>
      </c>
      <c r="P373" s="500">
        <v>0</v>
      </c>
      <c r="Q373" s="279"/>
      <c r="R373" s="280">
        <v>0.15</v>
      </c>
      <c r="S373" s="433">
        <f t="shared" si="72"/>
        <v>4.834499999999999</v>
      </c>
      <c r="T373" s="281">
        <f t="shared" si="73"/>
        <v>0</v>
      </c>
      <c r="U373" s="293" t="s">
        <v>1615</v>
      </c>
      <c r="AA373">
        <f t="shared" si="69"/>
        <v>0</v>
      </c>
      <c r="AB373">
        <f t="shared" si="61"/>
        <v>0</v>
      </c>
      <c r="AC373">
        <f t="shared" si="62"/>
        <v>0</v>
      </c>
    </row>
    <row r="374" spans="1:29" ht="25.5">
      <c r="A374" s="157">
        <f t="shared" si="74"/>
        <v>374</v>
      </c>
      <c r="B374" s="219"/>
      <c r="C374" s="219" t="s">
        <v>1687</v>
      </c>
      <c r="D374" s="220" t="s">
        <v>1915</v>
      </c>
      <c r="E374" s="221" t="s">
        <v>601</v>
      </c>
      <c r="F374" s="219">
        <v>1</v>
      </c>
      <c r="G374" s="222">
        <v>4</v>
      </c>
      <c r="H374" s="399" t="s">
        <v>419</v>
      </c>
      <c r="I374" s="223">
        <v>9</v>
      </c>
      <c r="J374" s="374">
        <v>29.305</v>
      </c>
      <c r="K374" s="427">
        <f t="shared" si="70"/>
        <v>263.745</v>
      </c>
      <c r="L374" s="308"/>
      <c r="M374" s="306"/>
      <c r="N374" s="430">
        <f t="shared" si="71"/>
        <v>0</v>
      </c>
      <c r="O374" s="499">
        <v>0</v>
      </c>
      <c r="P374" s="500">
        <v>0</v>
      </c>
      <c r="Q374" s="279"/>
      <c r="R374" s="280">
        <v>0.15</v>
      </c>
      <c r="S374" s="433">
        <f t="shared" si="72"/>
        <v>4.39575</v>
      </c>
      <c r="T374" s="281">
        <f t="shared" si="73"/>
        <v>0</v>
      </c>
      <c r="U374" s="293" t="s">
        <v>1615</v>
      </c>
      <c r="AA374">
        <f t="shared" si="69"/>
        <v>0</v>
      </c>
      <c r="AB374">
        <f t="shared" si="61"/>
        <v>0</v>
      </c>
      <c r="AC374">
        <f t="shared" si="62"/>
        <v>0</v>
      </c>
    </row>
    <row r="375" spans="1:29" ht="12.75">
      <c r="A375" s="157">
        <f t="shared" si="74"/>
        <v>375</v>
      </c>
      <c r="B375" s="219"/>
      <c r="C375" s="219" t="s">
        <v>1687</v>
      </c>
      <c r="D375" s="220" t="s">
        <v>2266</v>
      </c>
      <c r="E375" s="221" t="s">
        <v>601</v>
      </c>
      <c r="F375" s="219">
        <v>1</v>
      </c>
      <c r="G375" s="222">
        <v>4</v>
      </c>
      <c r="H375" s="399" t="s">
        <v>420</v>
      </c>
      <c r="I375" s="223">
        <v>9</v>
      </c>
      <c r="J375" s="374">
        <v>37.49</v>
      </c>
      <c r="K375" s="427">
        <f t="shared" si="70"/>
        <v>337.41</v>
      </c>
      <c r="L375" s="308"/>
      <c r="M375" s="306"/>
      <c r="N375" s="430">
        <f t="shared" si="71"/>
        <v>0</v>
      </c>
      <c r="O375" s="499">
        <v>10</v>
      </c>
      <c r="P375" s="500">
        <v>1.1111111111111112</v>
      </c>
      <c r="Q375" s="279"/>
      <c r="R375" s="280">
        <v>0.15</v>
      </c>
      <c r="S375" s="433">
        <f t="shared" si="72"/>
        <v>5.6235</v>
      </c>
      <c r="T375" s="281">
        <f t="shared" si="73"/>
        <v>0</v>
      </c>
      <c r="U375" s="293" t="s">
        <v>1615</v>
      </c>
      <c r="AA375">
        <f t="shared" si="69"/>
        <v>0</v>
      </c>
      <c r="AB375">
        <f t="shared" si="61"/>
        <v>0</v>
      </c>
      <c r="AC375">
        <f t="shared" si="62"/>
        <v>0</v>
      </c>
    </row>
    <row r="376" spans="1:29" ht="12.75">
      <c r="A376" s="157">
        <f t="shared" si="74"/>
        <v>376</v>
      </c>
      <c r="B376" s="219"/>
      <c r="C376" s="219" t="s">
        <v>1687</v>
      </c>
      <c r="D376" s="220" t="s">
        <v>1922</v>
      </c>
      <c r="E376" s="221" t="s">
        <v>601</v>
      </c>
      <c r="F376" s="219">
        <v>1</v>
      </c>
      <c r="G376" s="222">
        <v>4</v>
      </c>
      <c r="H376" s="399" t="s">
        <v>421</v>
      </c>
      <c r="I376" s="223">
        <v>9</v>
      </c>
      <c r="J376" s="374">
        <v>26.991666666666667</v>
      </c>
      <c r="K376" s="427">
        <f t="shared" si="70"/>
        <v>242.925</v>
      </c>
      <c r="L376" s="308"/>
      <c r="M376" s="306"/>
      <c r="N376" s="430">
        <f t="shared" si="71"/>
        <v>0</v>
      </c>
      <c r="O376" s="499">
        <v>0</v>
      </c>
      <c r="P376" s="500">
        <v>0</v>
      </c>
      <c r="Q376" s="279"/>
      <c r="R376" s="280">
        <v>0.15</v>
      </c>
      <c r="S376" s="433">
        <f t="shared" si="72"/>
        <v>4.04875</v>
      </c>
      <c r="T376" s="281">
        <f t="shared" si="73"/>
        <v>0</v>
      </c>
      <c r="U376" s="293" t="s">
        <v>1615</v>
      </c>
      <c r="AA376">
        <f t="shared" si="69"/>
        <v>0</v>
      </c>
      <c r="AB376">
        <f t="shared" si="61"/>
        <v>0</v>
      </c>
      <c r="AC376">
        <f t="shared" si="62"/>
        <v>0</v>
      </c>
    </row>
    <row r="377" spans="1:29" ht="12.75">
      <c r="A377" s="157">
        <f t="shared" si="74"/>
        <v>377</v>
      </c>
      <c r="B377" s="219"/>
      <c r="C377" s="219" t="s">
        <v>1687</v>
      </c>
      <c r="D377" s="220" t="s">
        <v>2267</v>
      </c>
      <c r="E377" s="221" t="s">
        <v>601</v>
      </c>
      <c r="F377" s="219">
        <v>1</v>
      </c>
      <c r="G377" s="222">
        <v>4</v>
      </c>
      <c r="H377" s="399" t="s">
        <v>762</v>
      </c>
      <c r="I377" s="223">
        <v>9</v>
      </c>
      <c r="J377" s="374">
        <v>26.991666666666667</v>
      </c>
      <c r="K377" s="427">
        <f t="shared" si="70"/>
        <v>242.925</v>
      </c>
      <c r="L377" s="308"/>
      <c r="M377" s="306"/>
      <c r="N377" s="430">
        <f t="shared" si="71"/>
        <v>0</v>
      </c>
      <c r="O377" s="499">
        <v>45</v>
      </c>
      <c r="P377" s="500">
        <v>5</v>
      </c>
      <c r="Q377" s="279"/>
      <c r="R377" s="280">
        <v>0.15</v>
      </c>
      <c r="S377" s="433">
        <f t="shared" si="72"/>
        <v>4.04875</v>
      </c>
      <c r="T377" s="281">
        <f t="shared" si="73"/>
        <v>0</v>
      </c>
      <c r="U377" s="293" t="s">
        <v>1615</v>
      </c>
      <c r="AA377">
        <f t="shared" si="69"/>
        <v>0</v>
      </c>
      <c r="AB377">
        <f t="shared" si="61"/>
        <v>0</v>
      </c>
      <c r="AC377">
        <f t="shared" si="62"/>
        <v>0</v>
      </c>
    </row>
    <row r="378" spans="1:29" ht="25.5">
      <c r="A378" s="157">
        <f t="shared" si="74"/>
        <v>378</v>
      </c>
      <c r="B378" s="219"/>
      <c r="C378" s="219" t="s">
        <v>1687</v>
      </c>
      <c r="D378" s="220" t="s">
        <v>1926</v>
      </c>
      <c r="E378" s="221" t="s">
        <v>601</v>
      </c>
      <c r="F378" s="219">
        <v>1</v>
      </c>
      <c r="G378" s="222">
        <v>4</v>
      </c>
      <c r="H378" s="399" t="s">
        <v>763</v>
      </c>
      <c r="I378" s="223">
        <v>9</v>
      </c>
      <c r="J378" s="374">
        <v>30.983333333333334</v>
      </c>
      <c r="K378" s="427">
        <f t="shared" si="70"/>
        <v>278.85</v>
      </c>
      <c r="L378" s="308"/>
      <c r="M378" s="306"/>
      <c r="N378" s="430">
        <f t="shared" si="71"/>
        <v>0</v>
      </c>
      <c r="O378" s="499">
        <v>0</v>
      </c>
      <c r="P378" s="500">
        <v>0</v>
      </c>
      <c r="Q378" s="279"/>
      <c r="R378" s="280">
        <v>0.15</v>
      </c>
      <c r="S378" s="433">
        <f t="shared" si="72"/>
        <v>4.6475</v>
      </c>
      <c r="T378" s="281">
        <f t="shared" si="73"/>
        <v>0</v>
      </c>
      <c r="U378" s="293" t="s">
        <v>1615</v>
      </c>
      <c r="AA378">
        <f t="shared" si="69"/>
        <v>0</v>
      </c>
      <c r="AB378">
        <f t="shared" si="61"/>
        <v>0</v>
      </c>
      <c r="AC378">
        <f t="shared" si="62"/>
        <v>0</v>
      </c>
    </row>
    <row r="379" spans="1:29" ht="12.75">
      <c r="A379" s="157">
        <f t="shared" si="74"/>
        <v>379</v>
      </c>
      <c r="B379" s="219"/>
      <c r="C379" s="219" t="s">
        <v>1687</v>
      </c>
      <c r="D379" s="220" t="s">
        <v>501</v>
      </c>
      <c r="E379" s="221" t="s">
        <v>601</v>
      </c>
      <c r="F379" s="219">
        <v>1</v>
      </c>
      <c r="G379" s="222">
        <v>4</v>
      </c>
      <c r="H379" s="399" t="s">
        <v>764</v>
      </c>
      <c r="I379" s="223">
        <v>9</v>
      </c>
      <c r="J379" s="374">
        <v>37.49</v>
      </c>
      <c r="K379" s="427">
        <f t="shared" si="70"/>
        <v>337.41</v>
      </c>
      <c r="L379" s="308"/>
      <c r="M379" s="306"/>
      <c r="N379" s="430">
        <f t="shared" si="71"/>
        <v>0</v>
      </c>
      <c r="O379" s="499">
        <v>0</v>
      </c>
      <c r="P379" s="500">
        <v>0</v>
      </c>
      <c r="Q379" s="279"/>
      <c r="R379" s="280">
        <v>0.15</v>
      </c>
      <c r="S379" s="433">
        <f t="shared" si="72"/>
        <v>5.6235</v>
      </c>
      <c r="T379" s="281">
        <f t="shared" si="73"/>
        <v>0</v>
      </c>
      <c r="U379" s="293" t="s">
        <v>1615</v>
      </c>
      <c r="AA379">
        <f t="shared" si="69"/>
        <v>0</v>
      </c>
      <c r="AB379">
        <f t="shared" si="61"/>
        <v>0</v>
      </c>
      <c r="AC379">
        <f t="shared" si="62"/>
        <v>0</v>
      </c>
    </row>
    <row r="380" spans="1:29" ht="12.75">
      <c r="A380" s="157">
        <f t="shared" si="74"/>
        <v>380</v>
      </c>
      <c r="B380" s="219"/>
      <c r="C380" s="219" t="s">
        <v>1687</v>
      </c>
      <c r="D380" s="220" t="s">
        <v>2268</v>
      </c>
      <c r="E380" s="221" t="s">
        <v>601</v>
      </c>
      <c r="F380" s="219">
        <v>1</v>
      </c>
      <c r="G380" s="222">
        <v>4</v>
      </c>
      <c r="H380" s="399" t="s">
        <v>765</v>
      </c>
      <c r="I380" s="223">
        <v>9</v>
      </c>
      <c r="J380" s="374">
        <v>26.991666666666667</v>
      </c>
      <c r="K380" s="427">
        <f t="shared" si="70"/>
        <v>242.925</v>
      </c>
      <c r="L380" s="308"/>
      <c r="M380" s="306"/>
      <c r="N380" s="430">
        <f t="shared" si="71"/>
        <v>0</v>
      </c>
      <c r="O380" s="499">
        <v>8</v>
      </c>
      <c r="P380" s="500">
        <v>0.8888888888888888</v>
      </c>
      <c r="Q380" s="279"/>
      <c r="R380" s="280">
        <v>0.15</v>
      </c>
      <c r="S380" s="433">
        <f t="shared" si="72"/>
        <v>4.04875</v>
      </c>
      <c r="T380" s="281">
        <f t="shared" si="73"/>
        <v>0</v>
      </c>
      <c r="U380" s="293" t="s">
        <v>1615</v>
      </c>
      <c r="AA380">
        <f t="shared" si="69"/>
        <v>0</v>
      </c>
      <c r="AB380">
        <f t="shared" si="61"/>
        <v>0</v>
      </c>
      <c r="AC380">
        <f t="shared" si="62"/>
        <v>0</v>
      </c>
    </row>
    <row r="381" spans="1:29" ht="12.75">
      <c r="A381" s="157">
        <f t="shared" si="74"/>
        <v>381</v>
      </c>
      <c r="B381" s="219"/>
      <c r="C381" s="219" t="s">
        <v>1687</v>
      </c>
      <c r="D381" s="220" t="s">
        <v>2269</v>
      </c>
      <c r="E381" s="221" t="s">
        <v>601</v>
      </c>
      <c r="F381" s="219">
        <v>1</v>
      </c>
      <c r="G381" s="222">
        <v>4</v>
      </c>
      <c r="H381" s="399" t="s">
        <v>766</v>
      </c>
      <c r="I381" s="223">
        <v>9</v>
      </c>
      <c r="J381" s="374">
        <v>26.991666666666667</v>
      </c>
      <c r="K381" s="427">
        <f t="shared" si="70"/>
        <v>242.925</v>
      </c>
      <c r="L381" s="308"/>
      <c r="M381" s="306"/>
      <c r="N381" s="430">
        <f t="shared" si="71"/>
        <v>0</v>
      </c>
      <c r="O381" s="499">
        <v>0</v>
      </c>
      <c r="P381" s="500">
        <v>0</v>
      </c>
      <c r="Q381" s="279"/>
      <c r="R381" s="280">
        <v>0.15</v>
      </c>
      <c r="S381" s="433">
        <f t="shared" si="72"/>
        <v>4.04875</v>
      </c>
      <c r="T381" s="281">
        <f t="shared" si="73"/>
        <v>0</v>
      </c>
      <c r="U381" s="293" t="s">
        <v>1615</v>
      </c>
      <c r="AA381">
        <f t="shared" si="69"/>
        <v>0</v>
      </c>
      <c r="AB381">
        <f t="shared" si="61"/>
        <v>0</v>
      </c>
      <c r="AC381">
        <f t="shared" si="62"/>
        <v>0</v>
      </c>
    </row>
    <row r="382" spans="1:29" ht="12.75">
      <c r="A382" s="157">
        <f t="shared" si="74"/>
        <v>382</v>
      </c>
      <c r="B382" s="219"/>
      <c r="C382" s="219" t="s">
        <v>1687</v>
      </c>
      <c r="D382" s="220" t="s">
        <v>2270</v>
      </c>
      <c r="E382" s="221" t="s">
        <v>601</v>
      </c>
      <c r="F382" s="219">
        <v>1</v>
      </c>
      <c r="G382" s="222">
        <v>4</v>
      </c>
      <c r="H382" s="399" t="s">
        <v>1727</v>
      </c>
      <c r="I382" s="223">
        <v>9</v>
      </c>
      <c r="J382" s="374">
        <v>26.991666666666667</v>
      </c>
      <c r="K382" s="427">
        <f t="shared" si="70"/>
        <v>242.925</v>
      </c>
      <c r="L382" s="308"/>
      <c r="M382" s="306"/>
      <c r="N382" s="430">
        <f t="shared" si="71"/>
        <v>0</v>
      </c>
      <c r="O382" s="499">
        <v>14</v>
      </c>
      <c r="P382" s="500">
        <v>1.5555555555555556</v>
      </c>
      <c r="Q382" s="279"/>
      <c r="R382" s="280">
        <v>0.15</v>
      </c>
      <c r="S382" s="433">
        <f t="shared" si="72"/>
        <v>4.04875</v>
      </c>
      <c r="T382" s="281">
        <f t="shared" si="73"/>
        <v>0</v>
      </c>
      <c r="U382" s="293" t="s">
        <v>1615</v>
      </c>
      <c r="AA382">
        <f t="shared" si="69"/>
        <v>0</v>
      </c>
      <c r="AB382">
        <f t="shared" si="61"/>
        <v>0</v>
      </c>
      <c r="AC382">
        <f t="shared" si="62"/>
        <v>0</v>
      </c>
    </row>
    <row r="383" spans="1:29" ht="12.75">
      <c r="A383" s="157">
        <f t="shared" si="74"/>
        <v>383</v>
      </c>
      <c r="B383" s="219"/>
      <c r="C383" s="219" t="s">
        <v>1687</v>
      </c>
      <c r="D383" s="220" t="s">
        <v>2271</v>
      </c>
      <c r="E383" s="221" t="s">
        <v>601</v>
      </c>
      <c r="F383" s="219">
        <v>1</v>
      </c>
      <c r="G383" s="222">
        <v>4</v>
      </c>
      <c r="H383" s="399" t="s">
        <v>1728</v>
      </c>
      <c r="I383" s="223">
        <v>9</v>
      </c>
      <c r="J383" s="374">
        <v>26.991666666666667</v>
      </c>
      <c r="K383" s="427">
        <f t="shared" si="70"/>
        <v>242.925</v>
      </c>
      <c r="L383" s="308"/>
      <c r="M383" s="306"/>
      <c r="N383" s="430">
        <f t="shared" si="71"/>
        <v>0</v>
      </c>
      <c r="O383" s="499">
        <v>5</v>
      </c>
      <c r="P383" s="500">
        <v>0.5555555555555556</v>
      </c>
      <c r="Q383" s="279"/>
      <c r="R383" s="280">
        <v>0.15</v>
      </c>
      <c r="S383" s="433">
        <f t="shared" si="72"/>
        <v>4.04875</v>
      </c>
      <c r="T383" s="281">
        <f t="shared" si="73"/>
        <v>0</v>
      </c>
      <c r="U383" s="293" t="s">
        <v>1615</v>
      </c>
      <c r="AA383">
        <f t="shared" si="69"/>
        <v>0</v>
      </c>
      <c r="AB383">
        <f aca="true" t="shared" si="75" ref="AB383:AB440">M383*I383*F383</f>
        <v>0</v>
      </c>
      <c r="AC383">
        <f t="shared" si="62"/>
        <v>0</v>
      </c>
    </row>
    <row r="384" spans="1:29" ht="25.5">
      <c r="A384" s="157">
        <f t="shared" si="74"/>
        <v>384</v>
      </c>
      <c r="B384" s="219"/>
      <c r="C384" s="219" t="s">
        <v>1687</v>
      </c>
      <c r="D384" s="220" t="s">
        <v>2272</v>
      </c>
      <c r="E384" s="221" t="s">
        <v>601</v>
      </c>
      <c r="F384" s="219">
        <v>1</v>
      </c>
      <c r="G384" s="222">
        <v>4</v>
      </c>
      <c r="H384" s="399" t="s">
        <v>767</v>
      </c>
      <c r="I384" s="223">
        <v>9</v>
      </c>
      <c r="J384" s="374">
        <v>26.991666666666667</v>
      </c>
      <c r="K384" s="427">
        <f t="shared" si="70"/>
        <v>242.925</v>
      </c>
      <c r="L384" s="308"/>
      <c r="M384" s="306"/>
      <c r="N384" s="430">
        <f t="shared" si="71"/>
        <v>0</v>
      </c>
      <c r="O384" s="499">
        <v>0</v>
      </c>
      <c r="P384" s="500">
        <v>0</v>
      </c>
      <c r="Q384" s="279"/>
      <c r="R384" s="280">
        <v>0.15</v>
      </c>
      <c r="S384" s="433">
        <f t="shared" si="72"/>
        <v>4.04875</v>
      </c>
      <c r="T384" s="281">
        <f t="shared" si="73"/>
        <v>0</v>
      </c>
      <c r="U384" s="293" t="s">
        <v>1615</v>
      </c>
      <c r="AA384">
        <f t="shared" si="69"/>
        <v>0</v>
      </c>
      <c r="AB384">
        <f t="shared" si="75"/>
        <v>0</v>
      </c>
      <c r="AC384">
        <f aca="true" t="shared" si="76" ref="AC384:AC441">AB384+AA384</f>
        <v>0</v>
      </c>
    </row>
    <row r="385" spans="1:29" ht="12.75">
      <c r="A385" s="157">
        <f t="shared" si="74"/>
        <v>385</v>
      </c>
      <c r="B385" s="219"/>
      <c r="C385" s="219" t="s">
        <v>1687</v>
      </c>
      <c r="D385" s="220" t="s">
        <v>2273</v>
      </c>
      <c r="E385" s="221" t="s">
        <v>601</v>
      </c>
      <c r="F385" s="219">
        <v>1</v>
      </c>
      <c r="G385" s="222">
        <v>4</v>
      </c>
      <c r="H385" s="399" t="s">
        <v>768</v>
      </c>
      <c r="I385" s="223">
        <v>9</v>
      </c>
      <c r="J385" s="374">
        <v>37.49</v>
      </c>
      <c r="K385" s="427">
        <f t="shared" si="70"/>
        <v>337.41</v>
      </c>
      <c r="L385" s="308"/>
      <c r="M385" s="306"/>
      <c r="N385" s="430">
        <f t="shared" si="71"/>
        <v>0</v>
      </c>
      <c r="O385" s="499">
        <v>0</v>
      </c>
      <c r="P385" s="500">
        <v>0</v>
      </c>
      <c r="Q385" s="279"/>
      <c r="R385" s="280">
        <v>0.15</v>
      </c>
      <c r="S385" s="433">
        <f t="shared" si="72"/>
        <v>5.6235</v>
      </c>
      <c r="T385" s="281">
        <f t="shared" si="73"/>
        <v>0</v>
      </c>
      <c r="U385" s="293" t="s">
        <v>1615</v>
      </c>
      <c r="AA385">
        <f t="shared" si="69"/>
        <v>0</v>
      </c>
      <c r="AB385">
        <f t="shared" si="75"/>
        <v>0</v>
      </c>
      <c r="AC385">
        <f t="shared" si="76"/>
        <v>0</v>
      </c>
    </row>
    <row r="386" spans="1:29" ht="25.5">
      <c r="A386" s="157">
        <f t="shared" si="74"/>
        <v>386</v>
      </c>
      <c r="B386" s="219"/>
      <c r="C386" s="219" t="s">
        <v>1687</v>
      </c>
      <c r="D386" s="220" t="s">
        <v>2274</v>
      </c>
      <c r="E386" s="221" t="s">
        <v>601</v>
      </c>
      <c r="F386" s="219">
        <v>1</v>
      </c>
      <c r="G386" s="222">
        <v>4</v>
      </c>
      <c r="H386" s="399" t="s">
        <v>124</v>
      </c>
      <c r="I386" s="223">
        <v>9</v>
      </c>
      <c r="J386" s="374">
        <v>26.991666666666667</v>
      </c>
      <c r="K386" s="427">
        <f t="shared" si="70"/>
        <v>242.925</v>
      </c>
      <c r="L386" s="308"/>
      <c r="M386" s="306"/>
      <c r="N386" s="430">
        <f t="shared" si="71"/>
        <v>0</v>
      </c>
      <c r="O386" s="499">
        <v>22</v>
      </c>
      <c r="P386" s="500">
        <v>2.4444444444444446</v>
      </c>
      <c r="Q386" s="279"/>
      <c r="R386" s="280">
        <v>0.15</v>
      </c>
      <c r="S386" s="433">
        <f t="shared" si="72"/>
        <v>4.04875</v>
      </c>
      <c r="T386" s="281">
        <f t="shared" si="73"/>
        <v>0</v>
      </c>
      <c r="U386" s="293" t="s">
        <v>1615</v>
      </c>
      <c r="AA386">
        <f t="shared" si="69"/>
        <v>0</v>
      </c>
      <c r="AB386">
        <f t="shared" si="75"/>
        <v>0</v>
      </c>
      <c r="AC386">
        <f t="shared" si="76"/>
        <v>0</v>
      </c>
    </row>
    <row r="387" spans="1:29" ht="12.75">
      <c r="A387" s="157">
        <f t="shared" si="74"/>
        <v>387</v>
      </c>
      <c r="B387" s="219"/>
      <c r="C387" s="219" t="s">
        <v>1687</v>
      </c>
      <c r="D387" s="220" t="s">
        <v>2275</v>
      </c>
      <c r="E387" s="221" t="s">
        <v>601</v>
      </c>
      <c r="F387" s="219">
        <v>1</v>
      </c>
      <c r="G387" s="222">
        <v>4</v>
      </c>
      <c r="H387" s="399" t="s">
        <v>125</v>
      </c>
      <c r="I387" s="223">
        <v>9</v>
      </c>
      <c r="J387" s="374">
        <v>29.305</v>
      </c>
      <c r="K387" s="427">
        <f t="shared" si="70"/>
        <v>263.745</v>
      </c>
      <c r="L387" s="308"/>
      <c r="M387" s="306"/>
      <c r="N387" s="430">
        <f t="shared" si="71"/>
        <v>0</v>
      </c>
      <c r="O387" s="499">
        <v>40</v>
      </c>
      <c r="P387" s="500">
        <v>4.444444444444445</v>
      </c>
      <c r="Q387" s="279"/>
      <c r="R387" s="280">
        <v>0.15</v>
      </c>
      <c r="S387" s="433">
        <f t="shared" si="72"/>
        <v>4.39575</v>
      </c>
      <c r="T387" s="281">
        <f t="shared" si="73"/>
        <v>0</v>
      </c>
      <c r="U387" s="293" t="s">
        <v>1615</v>
      </c>
      <c r="AA387">
        <f t="shared" si="69"/>
        <v>0</v>
      </c>
      <c r="AB387">
        <f t="shared" si="75"/>
        <v>0</v>
      </c>
      <c r="AC387">
        <f t="shared" si="76"/>
        <v>0</v>
      </c>
    </row>
    <row r="388" spans="1:29" ht="12.75">
      <c r="A388" s="157">
        <f t="shared" si="74"/>
        <v>388</v>
      </c>
      <c r="B388" s="219"/>
      <c r="C388" s="219" t="s">
        <v>1687</v>
      </c>
      <c r="D388" s="220" t="s">
        <v>2276</v>
      </c>
      <c r="E388" s="221" t="s">
        <v>601</v>
      </c>
      <c r="F388" s="219">
        <v>1</v>
      </c>
      <c r="G388" s="222">
        <v>4</v>
      </c>
      <c r="H388" s="406" t="s">
        <v>1524</v>
      </c>
      <c r="I388" s="223">
        <v>9</v>
      </c>
      <c r="J388" s="374">
        <v>26.991666666666667</v>
      </c>
      <c r="K388" s="427">
        <f t="shared" si="70"/>
        <v>242.925</v>
      </c>
      <c r="L388" s="308"/>
      <c r="M388" s="306"/>
      <c r="N388" s="430">
        <f t="shared" si="71"/>
        <v>0</v>
      </c>
      <c r="O388" s="499">
        <v>52</v>
      </c>
      <c r="P388" s="500">
        <v>5.777777777777778</v>
      </c>
      <c r="Q388" s="279"/>
      <c r="R388" s="280">
        <v>0.15</v>
      </c>
      <c r="S388" s="433">
        <f t="shared" si="72"/>
        <v>4.04875</v>
      </c>
      <c r="T388" s="281">
        <f t="shared" si="73"/>
        <v>0</v>
      </c>
      <c r="U388" s="293" t="s">
        <v>1615</v>
      </c>
      <c r="AA388">
        <f t="shared" si="69"/>
        <v>0</v>
      </c>
      <c r="AB388">
        <f t="shared" si="75"/>
        <v>0</v>
      </c>
      <c r="AC388">
        <f t="shared" si="76"/>
        <v>0</v>
      </c>
    </row>
    <row r="389" spans="1:29" ht="12.75">
      <c r="A389" s="157">
        <f t="shared" si="74"/>
        <v>389</v>
      </c>
      <c r="B389" s="219"/>
      <c r="C389" s="219" t="s">
        <v>1687</v>
      </c>
      <c r="D389" s="220" t="s">
        <v>2277</v>
      </c>
      <c r="E389" s="221" t="s">
        <v>601</v>
      </c>
      <c r="F389" s="219">
        <v>1</v>
      </c>
      <c r="G389" s="222">
        <v>4</v>
      </c>
      <c r="H389" s="406" t="s">
        <v>1525</v>
      </c>
      <c r="I389" s="223">
        <v>9</v>
      </c>
      <c r="J389" s="374">
        <v>26.991666666666667</v>
      </c>
      <c r="K389" s="427">
        <f t="shared" si="70"/>
        <v>242.925</v>
      </c>
      <c r="L389" s="308"/>
      <c r="M389" s="306"/>
      <c r="N389" s="430">
        <f t="shared" si="71"/>
        <v>0</v>
      </c>
      <c r="O389" s="499">
        <v>60</v>
      </c>
      <c r="P389" s="500">
        <v>6.666666666666667</v>
      </c>
      <c r="Q389" s="279"/>
      <c r="R389" s="280">
        <v>0.15</v>
      </c>
      <c r="S389" s="433">
        <f t="shared" si="72"/>
        <v>4.04875</v>
      </c>
      <c r="T389" s="281">
        <f t="shared" si="73"/>
        <v>0</v>
      </c>
      <c r="U389" s="293" t="s">
        <v>1615</v>
      </c>
      <c r="AA389">
        <f t="shared" si="69"/>
        <v>0</v>
      </c>
      <c r="AB389">
        <f t="shared" si="75"/>
        <v>0</v>
      </c>
      <c r="AC389">
        <f t="shared" si="76"/>
        <v>0</v>
      </c>
    </row>
    <row r="390" spans="1:29" ht="12.75">
      <c r="A390" s="157">
        <f t="shared" si="74"/>
        <v>390</v>
      </c>
      <c r="B390" s="219"/>
      <c r="C390" s="219" t="s">
        <v>1687</v>
      </c>
      <c r="D390" s="220" t="s">
        <v>2278</v>
      </c>
      <c r="E390" s="221" t="s">
        <v>601</v>
      </c>
      <c r="F390" s="219">
        <v>1</v>
      </c>
      <c r="G390" s="222">
        <v>4</v>
      </c>
      <c r="H390" s="406" t="s">
        <v>1526</v>
      </c>
      <c r="I390" s="223">
        <v>9</v>
      </c>
      <c r="J390" s="374">
        <v>26.991666666666667</v>
      </c>
      <c r="K390" s="427">
        <f t="shared" si="70"/>
        <v>242.925</v>
      </c>
      <c r="L390" s="308"/>
      <c r="M390" s="306"/>
      <c r="N390" s="430">
        <f t="shared" si="71"/>
        <v>0</v>
      </c>
      <c r="O390" s="499">
        <v>60</v>
      </c>
      <c r="P390" s="500">
        <v>6.666666666666667</v>
      </c>
      <c r="Q390" s="279"/>
      <c r="R390" s="280">
        <v>0.15</v>
      </c>
      <c r="S390" s="433">
        <f t="shared" si="72"/>
        <v>4.04875</v>
      </c>
      <c r="T390" s="281">
        <f t="shared" si="73"/>
        <v>0</v>
      </c>
      <c r="U390" s="293" t="s">
        <v>1615</v>
      </c>
      <c r="AA390">
        <f t="shared" si="69"/>
        <v>0</v>
      </c>
      <c r="AB390">
        <f t="shared" si="75"/>
        <v>0</v>
      </c>
      <c r="AC390">
        <f t="shared" si="76"/>
        <v>0</v>
      </c>
    </row>
    <row r="391" spans="1:29" ht="12.75">
      <c r="A391" s="157">
        <f t="shared" si="74"/>
        <v>391</v>
      </c>
      <c r="B391" s="219"/>
      <c r="C391" s="219" t="s">
        <v>1687</v>
      </c>
      <c r="D391" s="220" t="s">
        <v>2279</v>
      </c>
      <c r="E391" s="221" t="s">
        <v>601</v>
      </c>
      <c r="F391" s="219">
        <v>1</v>
      </c>
      <c r="G391" s="222">
        <v>4</v>
      </c>
      <c r="H391" s="406" t="s">
        <v>1527</v>
      </c>
      <c r="I391" s="223">
        <v>9</v>
      </c>
      <c r="J391" s="374">
        <v>26.991666666666667</v>
      </c>
      <c r="K391" s="427">
        <f t="shared" si="70"/>
        <v>242.925</v>
      </c>
      <c r="L391" s="308"/>
      <c r="M391" s="306"/>
      <c r="N391" s="430">
        <f t="shared" si="71"/>
        <v>0</v>
      </c>
      <c r="O391" s="499">
        <v>70</v>
      </c>
      <c r="P391" s="500">
        <v>7.777777777777778</v>
      </c>
      <c r="Q391" s="279"/>
      <c r="R391" s="280">
        <v>0.15</v>
      </c>
      <c r="S391" s="433">
        <f t="shared" si="72"/>
        <v>4.04875</v>
      </c>
      <c r="T391" s="281">
        <f t="shared" si="73"/>
        <v>0</v>
      </c>
      <c r="U391" s="293" t="s">
        <v>1615</v>
      </c>
      <c r="AA391">
        <f t="shared" si="69"/>
        <v>0</v>
      </c>
      <c r="AB391">
        <f t="shared" si="75"/>
        <v>0</v>
      </c>
      <c r="AC391">
        <f t="shared" si="76"/>
        <v>0</v>
      </c>
    </row>
    <row r="392" spans="1:29" ht="12.75">
      <c r="A392" s="157">
        <f t="shared" si="74"/>
        <v>392</v>
      </c>
      <c r="B392" s="219"/>
      <c r="C392" s="219" t="s">
        <v>1687</v>
      </c>
      <c r="D392" s="220" t="s">
        <v>2280</v>
      </c>
      <c r="E392" s="221" t="s">
        <v>601</v>
      </c>
      <c r="F392" s="219">
        <v>1</v>
      </c>
      <c r="G392" s="222">
        <v>4</v>
      </c>
      <c r="H392" s="406" t="s">
        <v>1528</v>
      </c>
      <c r="I392" s="223">
        <v>9</v>
      </c>
      <c r="J392" s="374">
        <v>26.991666666666667</v>
      </c>
      <c r="K392" s="427">
        <f t="shared" si="70"/>
        <v>242.925</v>
      </c>
      <c r="L392" s="308"/>
      <c r="M392" s="306"/>
      <c r="N392" s="430">
        <f t="shared" si="71"/>
        <v>0</v>
      </c>
      <c r="O392" s="499">
        <v>99</v>
      </c>
      <c r="P392" s="500">
        <v>11</v>
      </c>
      <c r="Q392" s="279"/>
      <c r="R392" s="280">
        <v>0.15</v>
      </c>
      <c r="S392" s="433">
        <f t="shared" si="72"/>
        <v>4.04875</v>
      </c>
      <c r="T392" s="281">
        <f t="shared" si="73"/>
        <v>0</v>
      </c>
      <c r="U392" s="293" t="s">
        <v>1615</v>
      </c>
      <c r="AA392">
        <f t="shared" si="69"/>
        <v>0</v>
      </c>
      <c r="AB392">
        <f t="shared" si="75"/>
        <v>0</v>
      </c>
      <c r="AC392">
        <f t="shared" si="76"/>
        <v>0</v>
      </c>
    </row>
    <row r="393" spans="1:29" ht="12.75">
      <c r="A393" s="157">
        <f t="shared" si="74"/>
        <v>393</v>
      </c>
      <c r="B393" s="219"/>
      <c r="C393" s="219" t="s">
        <v>1687</v>
      </c>
      <c r="D393" s="220" t="s">
        <v>2281</v>
      </c>
      <c r="E393" s="221" t="s">
        <v>601</v>
      </c>
      <c r="F393" s="219">
        <v>1</v>
      </c>
      <c r="G393" s="222">
        <v>4</v>
      </c>
      <c r="H393" s="406" t="s">
        <v>126</v>
      </c>
      <c r="I393" s="223">
        <v>9</v>
      </c>
      <c r="J393" s="374">
        <v>26.991666666666667</v>
      </c>
      <c r="K393" s="427">
        <f t="shared" si="70"/>
        <v>242.925</v>
      </c>
      <c r="L393" s="308"/>
      <c r="M393" s="306"/>
      <c r="N393" s="430">
        <f t="shared" si="71"/>
        <v>0</v>
      </c>
      <c r="O393" s="499">
        <v>0</v>
      </c>
      <c r="P393" s="500">
        <v>0</v>
      </c>
      <c r="Q393" s="279"/>
      <c r="R393" s="280">
        <v>0.15</v>
      </c>
      <c r="S393" s="433">
        <f t="shared" si="72"/>
        <v>4.04875</v>
      </c>
      <c r="T393" s="281">
        <f t="shared" si="73"/>
        <v>0</v>
      </c>
      <c r="U393" s="293" t="s">
        <v>1615</v>
      </c>
      <c r="AA393">
        <f t="shared" si="69"/>
        <v>0</v>
      </c>
      <c r="AB393">
        <f t="shared" si="75"/>
        <v>0</v>
      </c>
      <c r="AC393">
        <f t="shared" si="76"/>
        <v>0</v>
      </c>
    </row>
    <row r="394" spans="1:29" ht="12.75">
      <c r="A394" s="157">
        <f t="shared" si="74"/>
        <v>394</v>
      </c>
      <c r="B394" s="219"/>
      <c r="C394" s="219" t="s">
        <v>1687</v>
      </c>
      <c r="D394" s="220" t="s">
        <v>2282</v>
      </c>
      <c r="E394" s="221" t="s">
        <v>601</v>
      </c>
      <c r="F394" s="219">
        <v>1</v>
      </c>
      <c r="G394" s="222">
        <v>4</v>
      </c>
      <c r="H394" s="406" t="s">
        <v>1730</v>
      </c>
      <c r="I394" s="223">
        <v>9</v>
      </c>
      <c r="J394" s="374">
        <v>30.35</v>
      </c>
      <c r="K394" s="427">
        <f t="shared" si="70"/>
        <v>273.15000000000003</v>
      </c>
      <c r="L394" s="308"/>
      <c r="M394" s="306"/>
      <c r="N394" s="430">
        <f t="shared" si="71"/>
        <v>0</v>
      </c>
      <c r="O394" s="499">
        <v>1</v>
      </c>
      <c r="P394" s="500">
        <v>0.1111111111111111</v>
      </c>
      <c r="Q394" s="279"/>
      <c r="R394" s="280">
        <v>0.15</v>
      </c>
      <c r="S394" s="433">
        <f t="shared" si="72"/>
        <v>4.5525</v>
      </c>
      <c r="T394" s="281">
        <f t="shared" si="73"/>
        <v>0</v>
      </c>
      <c r="U394" s="293" t="s">
        <v>1615</v>
      </c>
      <c r="AA394">
        <f t="shared" si="69"/>
        <v>0</v>
      </c>
      <c r="AB394">
        <f t="shared" si="75"/>
        <v>0</v>
      </c>
      <c r="AC394">
        <f t="shared" si="76"/>
        <v>0</v>
      </c>
    </row>
    <row r="395" spans="1:29" ht="12.75">
      <c r="A395" s="157">
        <f t="shared" si="74"/>
        <v>395</v>
      </c>
      <c r="B395" s="219"/>
      <c r="C395" s="219" t="s">
        <v>1687</v>
      </c>
      <c r="D395" s="220" t="s">
        <v>2283</v>
      </c>
      <c r="E395" s="221" t="s">
        <v>601</v>
      </c>
      <c r="F395" s="219">
        <v>1</v>
      </c>
      <c r="G395" s="222">
        <v>4</v>
      </c>
      <c r="H395" s="406" t="s">
        <v>127</v>
      </c>
      <c r="I395" s="223">
        <v>9</v>
      </c>
      <c r="J395" s="374">
        <v>39.74</v>
      </c>
      <c r="K395" s="427">
        <f t="shared" si="70"/>
        <v>357.66</v>
      </c>
      <c r="L395" s="308"/>
      <c r="M395" s="306"/>
      <c r="N395" s="430">
        <f t="shared" si="71"/>
        <v>0</v>
      </c>
      <c r="O395" s="499">
        <v>0</v>
      </c>
      <c r="P395" s="500">
        <v>0</v>
      </c>
      <c r="Q395" s="279"/>
      <c r="R395" s="280">
        <v>0.15</v>
      </c>
      <c r="S395" s="433">
        <f t="shared" si="72"/>
        <v>5.961</v>
      </c>
      <c r="T395" s="281">
        <f t="shared" si="73"/>
        <v>0</v>
      </c>
      <c r="U395" s="293" t="s">
        <v>1615</v>
      </c>
      <c r="AA395">
        <f t="shared" si="69"/>
        <v>0</v>
      </c>
      <c r="AB395">
        <f t="shared" si="75"/>
        <v>0</v>
      </c>
      <c r="AC395">
        <f t="shared" si="76"/>
        <v>0</v>
      </c>
    </row>
    <row r="396" spans="1:29" ht="12.75">
      <c r="A396" s="157">
        <f t="shared" si="74"/>
        <v>396</v>
      </c>
      <c r="B396" s="219"/>
      <c r="C396" s="219" t="s">
        <v>1687</v>
      </c>
      <c r="D396" s="220" t="s">
        <v>2284</v>
      </c>
      <c r="E396" s="221" t="s">
        <v>601</v>
      </c>
      <c r="F396" s="219">
        <v>1</v>
      </c>
      <c r="G396" s="222">
        <v>4</v>
      </c>
      <c r="H396" s="406" t="s">
        <v>128</v>
      </c>
      <c r="I396" s="223">
        <v>9</v>
      </c>
      <c r="J396" s="374">
        <v>26.991666666666667</v>
      </c>
      <c r="K396" s="427">
        <f t="shared" si="70"/>
        <v>242.925</v>
      </c>
      <c r="L396" s="308"/>
      <c r="M396" s="306"/>
      <c r="N396" s="430">
        <f t="shared" si="71"/>
        <v>0</v>
      </c>
      <c r="O396" s="499">
        <v>0</v>
      </c>
      <c r="P396" s="500">
        <v>0</v>
      </c>
      <c r="Q396" s="279"/>
      <c r="R396" s="280">
        <v>0.15</v>
      </c>
      <c r="S396" s="433">
        <f t="shared" si="72"/>
        <v>4.04875</v>
      </c>
      <c r="T396" s="281">
        <f t="shared" si="73"/>
        <v>0</v>
      </c>
      <c r="U396" s="293" t="s">
        <v>1615</v>
      </c>
      <c r="AA396">
        <f t="shared" si="69"/>
        <v>0</v>
      </c>
      <c r="AB396">
        <f t="shared" si="75"/>
        <v>0</v>
      </c>
      <c r="AC396">
        <f t="shared" si="76"/>
        <v>0</v>
      </c>
    </row>
    <row r="397" spans="1:29" ht="12.75">
      <c r="A397" s="157">
        <f t="shared" si="74"/>
        <v>397</v>
      </c>
      <c r="B397" s="219"/>
      <c r="C397" s="219" t="s">
        <v>1687</v>
      </c>
      <c r="D397" s="220" t="s">
        <v>2285</v>
      </c>
      <c r="E397" s="221" t="s">
        <v>601</v>
      </c>
      <c r="F397" s="219">
        <v>1</v>
      </c>
      <c r="G397" s="222">
        <v>4</v>
      </c>
      <c r="H397" s="558" t="s">
        <v>129</v>
      </c>
      <c r="I397" s="223">
        <v>9</v>
      </c>
      <c r="J397" s="374">
        <v>37.49</v>
      </c>
      <c r="K397" s="427">
        <f t="shared" si="70"/>
        <v>337.41</v>
      </c>
      <c r="L397" s="308"/>
      <c r="M397" s="306"/>
      <c r="N397" s="430">
        <f t="shared" si="71"/>
        <v>0</v>
      </c>
      <c r="O397" s="499">
        <v>0</v>
      </c>
      <c r="P397" s="500">
        <v>0</v>
      </c>
      <c r="Q397" s="279"/>
      <c r="R397" s="280">
        <v>0.15</v>
      </c>
      <c r="S397" s="433">
        <f t="shared" si="72"/>
        <v>5.6235</v>
      </c>
      <c r="T397" s="281">
        <f t="shared" si="73"/>
        <v>0</v>
      </c>
      <c r="U397" s="293" t="s">
        <v>1615</v>
      </c>
      <c r="AA397">
        <f t="shared" si="69"/>
        <v>0</v>
      </c>
      <c r="AB397">
        <f t="shared" si="75"/>
        <v>0</v>
      </c>
      <c r="AC397">
        <f t="shared" si="76"/>
        <v>0</v>
      </c>
    </row>
    <row r="398" spans="1:29" ht="12.75">
      <c r="A398" s="157">
        <f t="shared" si="74"/>
        <v>398</v>
      </c>
      <c r="B398" s="219"/>
      <c r="C398" s="219" t="s">
        <v>1687</v>
      </c>
      <c r="D398" s="220" t="s">
        <v>1577</v>
      </c>
      <c r="E398" s="221" t="s">
        <v>601</v>
      </c>
      <c r="F398" s="219">
        <v>1</v>
      </c>
      <c r="G398" s="222">
        <v>4</v>
      </c>
      <c r="H398" s="503" t="s">
        <v>2989</v>
      </c>
      <c r="I398" s="223">
        <v>9</v>
      </c>
      <c r="J398" s="374">
        <v>22.94666666666667</v>
      </c>
      <c r="K398" s="427">
        <f>J398*I398</f>
        <v>206.52</v>
      </c>
      <c r="L398" s="308"/>
      <c r="M398" s="306"/>
      <c r="N398" s="430">
        <f>(J398*L398+T398)+(M398*K398)</f>
        <v>0</v>
      </c>
      <c r="O398" s="499">
        <v>19</v>
      </c>
      <c r="P398" s="500">
        <v>2.111111111111111</v>
      </c>
      <c r="Q398" s="279"/>
      <c r="R398" s="280">
        <v>0.15</v>
      </c>
      <c r="S398" s="433">
        <f>R398*J398</f>
        <v>3.442</v>
      </c>
      <c r="T398" s="281">
        <f t="shared" si="73"/>
        <v>0</v>
      </c>
      <c r="U398" s="295" t="s">
        <v>1614</v>
      </c>
      <c r="AA398">
        <f t="shared" si="69"/>
        <v>0</v>
      </c>
      <c r="AB398">
        <f t="shared" si="75"/>
        <v>0</v>
      </c>
      <c r="AC398">
        <f t="shared" si="76"/>
        <v>0</v>
      </c>
    </row>
    <row r="399" spans="1:29" ht="12.75">
      <c r="A399" s="157">
        <f t="shared" si="74"/>
        <v>399</v>
      </c>
      <c r="B399" s="219"/>
      <c r="C399" s="219" t="s">
        <v>1687</v>
      </c>
      <c r="D399" s="220" t="s">
        <v>3363</v>
      </c>
      <c r="E399" s="221" t="s">
        <v>601</v>
      </c>
      <c r="F399" s="219">
        <v>1</v>
      </c>
      <c r="G399" s="222">
        <v>4</v>
      </c>
      <c r="H399" s="567" t="s">
        <v>3353</v>
      </c>
      <c r="I399" s="223">
        <v>9</v>
      </c>
      <c r="J399" s="374">
        <v>40.91166666666666</v>
      </c>
      <c r="K399" s="427">
        <f>J399*I399</f>
        <v>368.2049999999999</v>
      </c>
      <c r="L399" s="308"/>
      <c r="M399" s="306"/>
      <c r="N399" s="430">
        <f aca="true" t="shared" si="77" ref="N399:N421">(J399*L399+T399)+(M399*K399)</f>
        <v>0</v>
      </c>
      <c r="O399" s="499">
        <v>174</v>
      </c>
      <c r="P399" s="500">
        <v>19.333333333333332</v>
      </c>
      <c r="Q399" s="279"/>
      <c r="R399" s="280">
        <v>0.15</v>
      </c>
      <c r="S399" s="433">
        <f>R399*J399</f>
        <v>6.136749999999999</v>
      </c>
      <c r="T399" s="281">
        <f t="shared" si="73"/>
        <v>0</v>
      </c>
      <c r="U399" s="295" t="s">
        <v>1614</v>
      </c>
      <c r="AA399">
        <f t="shared" si="69"/>
        <v>0</v>
      </c>
      <c r="AB399">
        <f t="shared" si="75"/>
        <v>0</v>
      </c>
      <c r="AC399">
        <f t="shared" si="76"/>
        <v>0</v>
      </c>
    </row>
    <row r="400" spans="1:29" ht="12.75">
      <c r="A400" s="157">
        <f t="shared" si="74"/>
        <v>400</v>
      </c>
      <c r="B400" s="219"/>
      <c r="C400" s="219" t="s">
        <v>1687</v>
      </c>
      <c r="D400" s="220" t="s">
        <v>2286</v>
      </c>
      <c r="E400" s="221" t="s">
        <v>601</v>
      </c>
      <c r="F400" s="219">
        <v>1</v>
      </c>
      <c r="G400" s="222">
        <v>4</v>
      </c>
      <c r="H400" s="567" t="s">
        <v>130</v>
      </c>
      <c r="I400" s="223">
        <v>9</v>
      </c>
      <c r="J400" s="374">
        <v>20.73166666666667</v>
      </c>
      <c r="K400" s="427">
        <f>J400*I400</f>
        <v>186.58500000000004</v>
      </c>
      <c r="L400" s="308"/>
      <c r="M400" s="306"/>
      <c r="N400" s="430">
        <f t="shared" si="77"/>
        <v>0</v>
      </c>
      <c r="O400" s="499">
        <v>3</v>
      </c>
      <c r="P400" s="500">
        <v>0.3333333333333333</v>
      </c>
      <c r="Q400" s="279"/>
      <c r="R400" s="280">
        <v>0.15</v>
      </c>
      <c r="S400" s="433">
        <f aca="true" t="shared" si="78" ref="S400:S457">R400*J400</f>
        <v>3.1097500000000005</v>
      </c>
      <c r="T400" s="281">
        <f t="shared" si="73"/>
        <v>0</v>
      </c>
      <c r="U400" s="295" t="s">
        <v>1614</v>
      </c>
      <c r="AA400">
        <f>L400*F400</f>
        <v>0</v>
      </c>
      <c r="AB400">
        <f t="shared" si="75"/>
        <v>0</v>
      </c>
      <c r="AC400">
        <f t="shared" si="76"/>
        <v>0</v>
      </c>
    </row>
    <row r="401" spans="1:29" ht="12.75">
      <c r="A401" s="157">
        <f t="shared" si="74"/>
        <v>401</v>
      </c>
      <c r="B401" s="219"/>
      <c r="C401" s="219" t="s">
        <v>1687</v>
      </c>
      <c r="D401" s="220" t="s">
        <v>1335</v>
      </c>
      <c r="E401" s="221" t="s">
        <v>601</v>
      </c>
      <c r="F401" s="219">
        <v>1</v>
      </c>
      <c r="G401" s="222">
        <v>4</v>
      </c>
      <c r="H401" s="567" t="s">
        <v>1336</v>
      </c>
      <c r="I401" s="223">
        <v>9</v>
      </c>
      <c r="J401" s="374">
        <v>20.73166666666667</v>
      </c>
      <c r="K401" s="427">
        <f>J401*I401</f>
        <v>186.58500000000004</v>
      </c>
      <c r="L401" s="308"/>
      <c r="M401" s="306"/>
      <c r="N401" s="430">
        <f t="shared" si="77"/>
        <v>0</v>
      </c>
      <c r="O401" s="499">
        <v>1</v>
      </c>
      <c r="P401" s="500">
        <v>0.1111111111111111</v>
      </c>
      <c r="Q401" s="279"/>
      <c r="R401" s="280">
        <v>0.15</v>
      </c>
      <c r="S401" s="433">
        <f t="shared" si="78"/>
        <v>3.1097500000000005</v>
      </c>
      <c r="T401" s="281">
        <f aca="true" t="shared" si="79" ref="T401:T427">S401*L401</f>
        <v>0</v>
      </c>
      <c r="U401" s="295" t="s">
        <v>1614</v>
      </c>
      <c r="AA401">
        <f>L401*F401</f>
        <v>0</v>
      </c>
      <c r="AB401">
        <f t="shared" si="75"/>
        <v>0</v>
      </c>
      <c r="AC401">
        <f t="shared" si="76"/>
        <v>0</v>
      </c>
    </row>
    <row r="402" spans="1:29" ht="12.75">
      <c r="A402" s="157">
        <f t="shared" si="74"/>
        <v>402</v>
      </c>
      <c r="B402" s="219"/>
      <c r="C402" s="219" t="s">
        <v>985</v>
      </c>
      <c r="D402" s="220" t="s">
        <v>2287</v>
      </c>
      <c r="E402" s="221" t="s">
        <v>558</v>
      </c>
      <c r="F402" s="219">
        <v>1</v>
      </c>
      <c r="G402" s="222">
        <v>4.5</v>
      </c>
      <c r="H402" s="568" t="s">
        <v>1484</v>
      </c>
      <c r="I402" s="223">
        <v>1</v>
      </c>
      <c r="J402" s="374">
        <v>98.4391</v>
      </c>
      <c r="K402" s="427">
        <f>J402*I402</f>
        <v>98.4391</v>
      </c>
      <c r="L402" s="308"/>
      <c r="M402" s="306"/>
      <c r="N402" s="430">
        <f t="shared" si="77"/>
        <v>0</v>
      </c>
      <c r="O402" s="499">
        <v>0</v>
      </c>
      <c r="P402" s="500">
        <v>0</v>
      </c>
      <c r="Q402" s="357" t="s">
        <v>1436</v>
      </c>
      <c r="R402" s="280">
        <v>0</v>
      </c>
      <c r="S402" s="433">
        <f t="shared" si="78"/>
        <v>0</v>
      </c>
      <c r="T402" s="281">
        <f t="shared" si="79"/>
        <v>0</v>
      </c>
      <c r="U402" s="295" t="s">
        <v>1614</v>
      </c>
      <c r="AB402">
        <f t="shared" si="75"/>
        <v>0</v>
      </c>
      <c r="AC402">
        <f t="shared" si="76"/>
        <v>0</v>
      </c>
    </row>
    <row r="403" spans="1:29" ht="12.75">
      <c r="A403" s="157">
        <f t="shared" si="74"/>
        <v>403</v>
      </c>
      <c r="B403" s="219"/>
      <c r="C403" s="219" t="s">
        <v>985</v>
      </c>
      <c r="D403" s="220" t="s">
        <v>2288</v>
      </c>
      <c r="E403" s="221" t="s">
        <v>558</v>
      </c>
      <c r="F403" s="219">
        <v>1</v>
      </c>
      <c r="G403" s="222">
        <v>4.5</v>
      </c>
      <c r="H403" s="533" t="s">
        <v>527</v>
      </c>
      <c r="I403" s="223">
        <v>1</v>
      </c>
      <c r="J403" s="374">
        <v>95.3074</v>
      </c>
      <c r="K403" s="427">
        <f aca="true" t="shared" si="80" ref="K403:K421">J403*I403</f>
        <v>95.3074</v>
      </c>
      <c r="L403" s="308"/>
      <c r="M403" s="306"/>
      <c r="N403" s="430">
        <f t="shared" si="77"/>
        <v>0</v>
      </c>
      <c r="O403" s="499">
        <v>0</v>
      </c>
      <c r="P403" s="500">
        <v>0</v>
      </c>
      <c r="Q403" s="357"/>
      <c r="R403" s="280">
        <v>0</v>
      </c>
      <c r="S403" s="433">
        <f t="shared" si="78"/>
        <v>0</v>
      </c>
      <c r="T403" s="281">
        <f t="shared" si="79"/>
        <v>0</v>
      </c>
      <c r="U403" s="295" t="s">
        <v>1614</v>
      </c>
      <c r="AB403">
        <f t="shared" si="75"/>
        <v>0</v>
      </c>
      <c r="AC403">
        <f t="shared" si="76"/>
        <v>0</v>
      </c>
    </row>
    <row r="404" spans="1:29" ht="13.5" thickBot="1">
      <c r="A404" s="157">
        <f t="shared" si="74"/>
        <v>404</v>
      </c>
      <c r="B404" s="219"/>
      <c r="C404" s="219" t="s">
        <v>985</v>
      </c>
      <c r="D404" s="220" t="s">
        <v>2289</v>
      </c>
      <c r="E404" s="221" t="s">
        <v>558</v>
      </c>
      <c r="F404" s="219">
        <v>1</v>
      </c>
      <c r="G404" s="222">
        <v>4.5</v>
      </c>
      <c r="H404" s="533" t="s">
        <v>1485</v>
      </c>
      <c r="I404" s="223">
        <v>1</v>
      </c>
      <c r="J404" s="374">
        <v>104.345</v>
      </c>
      <c r="K404" s="427">
        <f t="shared" si="80"/>
        <v>104.345</v>
      </c>
      <c r="L404" s="308"/>
      <c r="M404" s="306"/>
      <c r="N404" s="430">
        <f t="shared" si="77"/>
        <v>0</v>
      </c>
      <c r="O404" s="499">
        <v>10</v>
      </c>
      <c r="P404" s="500">
        <v>10</v>
      </c>
      <c r="Q404" s="357"/>
      <c r="R404" s="280">
        <v>0</v>
      </c>
      <c r="S404" s="433">
        <f t="shared" si="78"/>
        <v>0</v>
      </c>
      <c r="T404" s="281">
        <f t="shared" si="79"/>
        <v>0</v>
      </c>
      <c r="U404" s="295" t="s">
        <v>1614</v>
      </c>
      <c r="AB404">
        <f t="shared" si="75"/>
        <v>0</v>
      </c>
      <c r="AC404">
        <f t="shared" si="76"/>
        <v>0</v>
      </c>
    </row>
    <row r="405" spans="1:29" ht="23.25" thickBot="1">
      <c r="A405" s="157">
        <f t="shared" si="74"/>
        <v>405</v>
      </c>
      <c r="B405" s="219"/>
      <c r="C405" s="219" t="s">
        <v>985</v>
      </c>
      <c r="D405" s="220" t="s">
        <v>2290</v>
      </c>
      <c r="E405" s="221" t="s">
        <v>558</v>
      </c>
      <c r="F405" s="219">
        <v>1</v>
      </c>
      <c r="G405" s="222">
        <v>4.5</v>
      </c>
      <c r="H405" s="569" t="s">
        <v>949</v>
      </c>
      <c r="I405" s="223">
        <v>1</v>
      </c>
      <c r="J405" s="374">
        <v>101.2848</v>
      </c>
      <c r="K405" s="427">
        <f t="shared" si="80"/>
        <v>101.2848</v>
      </c>
      <c r="L405" s="308"/>
      <c r="M405" s="306"/>
      <c r="N405" s="430">
        <f t="shared" si="77"/>
        <v>0</v>
      </c>
      <c r="O405" s="499">
        <v>0</v>
      </c>
      <c r="P405" s="500">
        <v>0</v>
      </c>
      <c r="Q405" s="357"/>
      <c r="R405" s="280">
        <v>0</v>
      </c>
      <c r="S405" s="433">
        <f t="shared" si="78"/>
        <v>0</v>
      </c>
      <c r="T405" s="281">
        <f t="shared" si="79"/>
        <v>0</v>
      </c>
      <c r="U405" s="295" t="s">
        <v>1614</v>
      </c>
      <c r="AB405">
        <f t="shared" si="75"/>
        <v>0</v>
      </c>
      <c r="AC405">
        <f t="shared" si="76"/>
        <v>0</v>
      </c>
    </row>
    <row r="406" spans="1:29" ht="13.5" thickBot="1">
      <c r="A406" s="157">
        <f t="shared" si="74"/>
        <v>406</v>
      </c>
      <c r="B406" s="219"/>
      <c r="C406" s="219" t="s">
        <v>985</v>
      </c>
      <c r="D406" s="220" t="s">
        <v>2291</v>
      </c>
      <c r="E406" s="221" t="s">
        <v>558</v>
      </c>
      <c r="F406" s="219">
        <v>1</v>
      </c>
      <c r="G406" s="222">
        <v>4.5</v>
      </c>
      <c r="H406" s="533" t="s">
        <v>1519</v>
      </c>
      <c r="I406" s="223">
        <v>1</v>
      </c>
      <c r="J406" s="374">
        <v>87.55680000000001</v>
      </c>
      <c r="K406" s="427">
        <f t="shared" si="80"/>
        <v>87.55680000000001</v>
      </c>
      <c r="L406" s="308"/>
      <c r="M406" s="306"/>
      <c r="N406" s="430">
        <f t="shared" si="77"/>
        <v>0</v>
      </c>
      <c r="O406" s="499">
        <v>21</v>
      </c>
      <c r="P406" s="500">
        <v>21</v>
      </c>
      <c r="Q406" s="357"/>
      <c r="R406" s="280">
        <v>0</v>
      </c>
      <c r="S406" s="433">
        <f t="shared" si="78"/>
        <v>0</v>
      </c>
      <c r="T406" s="281">
        <f t="shared" si="79"/>
        <v>0</v>
      </c>
      <c r="U406" s="295" t="s">
        <v>1614</v>
      </c>
      <c r="AB406">
        <f t="shared" si="75"/>
        <v>0</v>
      </c>
      <c r="AC406">
        <f t="shared" si="76"/>
        <v>0</v>
      </c>
    </row>
    <row r="407" spans="1:29" ht="13.5" thickBot="1">
      <c r="A407" s="157">
        <f t="shared" si="74"/>
        <v>407</v>
      </c>
      <c r="B407" s="219"/>
      <c r="C407" s="219" t="s">
        <v>985</v>
      </c>
      <c r="D407" s="220" t="s">
        <v>2193</v>
      </c>
      <c r="E407" s="221" t="s">
        <v>558</v>
      </c>
      <c r="F407" s="219">
        <v>1</v>
      </c>
      <c r="G407" s="222">
        <v>4.5</v>
      </c>
      <c r="H407" s="570" t="s">
        <v>1058</v>
      </c>
      <c r="I407" s="223">
        <v>1</v>
      </c>
      <c r="J407" s="374">
        <v>91.43209999999999</v>
      </c>
      <c r="K407" s="427">
        <f t="shared" si="80"/>
        <v>91.43209999999999</v>
      </c>
      <c r="L407" s="308"/>
      <c r="M407" s="306"/>
      <c r="N407" s="430">
        <f t="shared" si="77"/>
        <v>0</v>
      </c>
      <c r="O407" s="499">
        <v>2</v>
      </c>
      <c r="P407" s="500">
        <v>2</v>
      </c>
      <c r="Q407" s="357"/>
      <c r="R407" s="280">
        <v>0</v>
      </c>
      <c r="S407" s="433">
        <f t="shared" si="78"/>
        <v>0</v>
      </c>
      <c r="T407" s="281">
        <f t="shared" si="79"/>
        <v>0</v>
      </c>
      <c r="U407" s="295" t="s">
        <v>1614</v>
      </c>
      <c r="AB407">
        <f t="shared" si="75"/>
        <v>0</v>
      </c>
      <c r="AC407">
        <f t="shared" si="76"/>
        <v>0</v>
      </c>
    </row>
    <row r="408" spans="1:29" ht="13.5" thickBot="1">
      <c r="A408" s="157">
        <f t="shared" si="74"/>
        <v>408</v>
      </c>
      <c r="B408" s="219"/>
      <c r="C408" s="219" t="s">
        <v>985</v>
      </c>
      <c r="D408" s="220" t="s">
        <v>2292</v>
      </c>
      <c r="E408" s="221" t="s">
        <v>558</v>
      </c>
      <c r="F408" s="219">
        <v>1</v>
      </c>
      <c r="G408" s="222">
        <v>4.5</v>
      </c>
      <c r="H408" s="571" t="s">
        <v>1517</v>
      </c>
      <c r="I408" s="223">
        <v>1</v>
      </c>
      <c r="J408" s="374">
        <v>85.6263</v>
      </c>
      <c r="K408" s="427">
        <f t="shared" si="80"/>
        <v>85.6263</v>
      </c>
      <c r="L408" s="308"/>
      <c r="M408" s="306"/>
      <c r="N408" s="430">
        <f t="shared" si="77"/>
        <v>0</v>
      </c>
      <c r="O408" s="499">
        <v>0</v>
      </c>
      <c r="P408" s="500">
        <v>0</v>
      </c>
      <c r="Q408" s="357"/>
      <c r="R408" s="280">
        <v>0</v>
      </c>
      <c r="S408" s="433">
        <f t="shared" si="78"/>
        <v>0</v>
      </c>
      <c r="T408" s="281">
        <f t="shared" si="79"/>
        <v>0</v>
      </c>
      <c r="U408" s="295" t="s">
        <v>1614</v>
      </c>
      <c r="AB408">
        <f t="shared" si="75"/>
        <v>0</v>
      </c>
      <c r="AC408">
        <f t="shared" si="76"/>
        <v>0</v>
      </c>
    </row>
    <row r="409" spans="1:29" ht="13.5" thickBot="1">
      <c r="A409" s="157">
        <f t="shared" si="74"/>
        <v>409</v>
      </c>
      <c r="B409" s="219"/>
      <c r="C409" s="219" t="s">
        <v>985</v>
      </c>
      <c r="D409" s="220" t="s">
        <v>2293</v>
      </c>
      <c r="E409" s="221" t="s">
        <v>558</v>
      </c>
      <c r="F409" s="219">
        <v>1</v>
      </c>
      <c r="G409" s="222">
        <v>4.5</v>
      </c>
      <c r="H409" s="571" t="s">
        <v>1059</v>
      </c>
      <c r="I409" s="223">
        <v>1</v>
      </c>
      <c r="J409" s="374">
        <v>83.6386</v>
      </c>
      <c r="K409" s="427">
        <f t="shared" si="80"/>
        <v>83.6386</v>
      </c>
      <c r="L409" s="308"/>
      <c r="M409" s="306"/>
      <c r="N409" s="430">
        <f t="shared" si="77"/>
        <v>0</v>
      </c>
      <c r="O409" s="499">
        <v>1</v>
      </c>
      <c r="P409" s="500">
        <v>1</v>
      </c>
      <c r="Q409" s="357"/>
      <c r="R409" s="280">
        <v>0</v>
      </c>
      <c r="S409" s="433">
        <f t="shared" si="78"/>
        <v>0</v>
      </c>
      <c r="T409" s="281">
        <f t="shared" si="79"/>
        <v>0</v>
      </c>
      <c r="U409" s="295" t="s">
        <v>1614</v>
      </c>
      <c r="AB409">
        <f t="shared" si="75"/>
        <v>0</v>
      </c>
      <c r="AC409">
        <f t="shared" si="76"/>
        <v>0</v>
      </c>
    </row>
    <row r="410" spans="1:29" ht="12.75">
      <c r="A410" s="157">
        <f t="shared" si="74"/>
        <v>410</v>
      </c>
      <c r="B410" s="219"/>
      <c r="C410" s="219" t="s">
        <v>985</v>
      </c>
      <c r="D410" s="220" t="s">
        <v>2294</v>
      </c>
      <c r="E410" s="221" t="s">
        <v>558</v>
      </c>
      <c r="F410" s="219">
        <v>1</v>
      </c>
      <c r="G410" s="222">
        <v>4.5</v>
      </c>
      <c r="H410" s="561" t="s">
        <v>1971</v>
      </c>
      <c r="I410" s="223">
        <v>1</v>
      </c>
      <c r="J410" s="374">
        <v>93.7344</v>
      </c>
      <c r="K410" s="427">
        <f t="shared" si="80"/>
        <v>93.7344</v>
      </c>
      <c r="L410" s="308"/>
      <c r="M410" s="306"/>
      <c r="N410" s="430">
        <f t="shared" si="77"/>
        <v>0</v>
      </c>
      <c r="O410" s="499">
        <v>3</v>
      </c>
      <c r="P410" s="500">
        <v>3</v>
      </c>
      <c r="Q410" s="357"/>
      <c r="R410" s="280">
        <v>0</v>
      </c>
      <c r="S410" s="433">
        <f t="shared" si="78"/>
        <v>0</v>
      </c>
      <c r="T410" s="281">
        <f t="shared" si="79"/>
        <v>0</v>
      </c>
      <c r="U410" s="295" t="s">
        <v>1614</v>
      </c>
      <c r="AB410">
        <f t="shared" si="75"/>
        <v>0</v>
      </c>
      <c r="AC410">
        <f t="shared" si="76"/>
        <v>0</v>
      </c>
    </row>
    <row r="411" spans="1:29" ht="12.75">
      <c r="A411" s="157">
        <f t="shared" si="74"/>
        <v>411</v>
      </c>
      <c r="B411" s="219"/>
      <c r="C411" s="219" t="s">
        <v>985</v>
      </c>
      <c r="D411" s="220" t="s">
        <v>2295</v>
      </c>
      <c r="E411" s="221" t="s">
        <v>558</v>
      </c>
      <c r="F411" s="219">
        <v>1</v>
      </c>
      <c r="G411" s="222">
        <v>4.5</v>
      </c>
      <c r="H411" s="572" t="s">
        <v>1972</v>
      </c>
      <c r="I411" s="223">
        <v>1</v>
      </c>
      <c r="J411" s="374">
        <v>93.6486</v>
      </c>
      <c r="K411" s="427">
        <f t="shared" si="80"/>
        <v>93.6486</v>
      </c>
      <c r="L411" s="308"/>
      <c r="M411" s="306"/>
      <c r="N411" s="430">
        <f t="shared" si="77"/>
        <v>0</v>
      </c>
      <c r="O411" s="499">
        <v>0</v>
      </c>
      <c r="P411" s="500">
        <v>0</v>
      </c>
      <c r="Q411" s="357"/>
      <c r="R411" s="280">
        <v>0</v>
      </c>
      <c r="S411" s="433">
        <f t="shared" si="78"/>
        <v>0</v>
      </c>
      <c r="T411" s="281">
        <f t="shared" si="79"/>
        <v>0</v>
      </c>
      <c r="U411" s="295" t="s">
        <v>1614</v>
      </c>
      <c r="AB411">
        <f t="shared" si="75"/>
        <v>0</v>
      </c>
      <c r="AC411">
        <f t="shared" si="76"/>
        <v>0</v>
      </c>
    </row>
    <row r="412" spans="1:29" ht="22.5">
      <c r="A412" s="157">
        <f t="shared" si="74"/>
        <v>412</v>
      </c>
      <c r="B412" s="219"/>
      <c r="C412" s="219" t="s">
        <v>985</v>
      </c>
      <c r="D412" s="220" t="s">
        <v>2296</v>
      </c>
      <c r="E412" s="221" t="s">
        <v>558</v>
      </c>
      <c r="F412" s="219">
        <v>1</v>
      </c>
      <c r="G412" s="222">
        <v>4.5</v>
      </c>
      <c r="H412" s="572" t="s">
        <v>1486</v>
      </c>
      <c r="I412" s="223">
        <v>1</v>
      </c>
      <c r="J412" s="374">
        <v>91.43209999999999</v>
      </c>
      <c r="K412" s="427">
        <f t="shared" si="80"/>
        <v>91.43209999999999</v>
      </c>
      <c r="L412" s="308"/>
      <c r="M412" s="306"/>
      <c r="N412" s="430">
        <f t="shared" si="77"/>
        <v>0</v>
      </c>
      <c r="O412" s="499">
        <v>0</v>
      </c>
      <c r="P412" s="500">
        <v>0</v>
      </c>
      <c r="Q412" s="357"/>
      <c r="R412" s="280">
        <v>0</v>
      </c>
      <c r="S412" s="433">
        <f t="shared" si="78"/>
        <v>0</v>
      </c>
      <c r="T412" s="281">
        <f t="shared" si="79"/>
        <v>0</v>
      </c>
      <c r="U412" s="295" t="s">
        <v>1614</v>
      </c>
      <c r="AB412">
        <f t="shared" si="75"/>
        <v>0</v>
      </c>
      <c r="AC412">
        <f t="shared" si="76"/>
        <v>0</v>
      </c>
    </row>
    <row r="413" spans="1:29" ht="12.75">
      <c r="A413" s="157">
        <f t="shared" si="74"/>
        <v>413</v>
      </c>
      <c r="B413" s="219"/>
      <c r="C413" s="219" t="s">
        <v>985</v>
      </c>
      <c r="D413" s="220" t="s">
        <v>2297</v>
      </c>
      <c r="E413" s="221" t="s">
        <v>558</v>
      </c>
      <c r="F413" s="219">
        <v>1</v>
      </c>
      <c r="G413" s="222">
        <v>4.5</v>
      </c>
      <c r="H413" s="561" t="s">
        <v>282</v>
      </c>
      <c r="I413" s="223">
        <v>1</v>
      </c>
      <c r="J413" s="374">
        <v>83.69579999999999</v>
      </c>
      <c r="K413" s="427">
        <f t="shared" si="80"/>
        <v>83.69579999999999</v>
      </c>
      <c r="L413" s="308"/>
      <c r="M413" s="306"/>
      <c r="N413" s="430">
        <f t="shared" si="77"/>
        <v>0</v>
      </c>
      <c r="O413" s="499">
        <v>6</v>
      </c>
      <c r="P413" s="500">
        <v>6</v>
      </c>
      <c r="Q413" s="357"/>
      <c r="R413" s="280">
        <v>0</v>
      </c>
      <c r="S413" s="433">
        <f t="shared" si="78"/>
        <v>0</v>
      </c>
      <c r="T413" s="281">
        <f t="shared" si="79"/>
        <v>0</v>
      </c>
      <c r="U413" s="295" t="s">
        <v>1614</v>
      </c>
      <c r="AB413">
        <f t="shared" si="75"/>
        <v>0</v>
      </c>
      <c r="AC413">
        <f t="shared" si="76"/>
        <v>0</v>
      </c>
    </row>
    <row r="414" spans="1:29" ht="12.75">
      <c r="A414" s="157">
        <f t="shared" si="74"/>
        <v>414</v>
      </c>
      <c r="B414" s="219"/>
      <c r="C414" s="219" t="s">
        <v>985</v>
      </c>
      <c r="D414" s="220" t="s">
        <v>2298</v>
      </c>
      <c r="E414" s="221" t="s">
        <v>558</v>
      </c>
      <c r="F414" s="219">
        <v>1</v>
      </c>
      <c r="G414" s="222">
        <v>4.5</v>
      </c>
      <c r="H414" s="561" t="s">
        <v>529</v>
      </c>
      <c r="I414" s="223">
        <v>1</v>
      </c>
      <c r="J414" s="374">
        <v>83.69579999999999</v>
      </c>
      <c r="K414" s="427">
        <f t="shared" si="80"/>
        <v>83.69579999999999</v>
      </c>
      <c r="L414" s="308"/>
      <c r="M414" s="306"/>
      <c r="N414" s="430">
        <f t="shared" si="77"/>
        <v>0</v>
      </c>
      <c r="O414" s="499">
        <v>0</v>
      </c>
      <c r="P414" s="500">
        <v>0</v>
      </c>
      <c r="Q414" s="357"/>
      <c r="R414" s="280">
        <v>0</v>
      </c>
      <c r="S414" s="433">
        <f t="shared" si="78"/>
        <v>0</v>
      </c>
      <c r="T414" s="281">
        <f t="shared" si="79"/>
        <v>0</v>
      </c>
      <c r="U414" s="295" t="s">
        <v>1614</v>
      </c>
      <c r="AB414">
        <f t="shared" si="75"/>
        <v>0</v>
      </c>
      <c r="AC414">
        <f t="shared" si="76"/>
        <v>0</v>
      </c>
    </row>
    <row r="415" spans="1:29" ht="13.5" thickBot="1">
      <c r="A415" s="157">
        <f t="shared" si="74"/>
        <v>415</v>
      </c>
      <c r="B415" s="219"/>
      <c r="C415" s="219" t="s">
        <v>985</v>
      </c>
      <c r="D415" s="369" t="s">
        <v>2299</v>
      </c>
      <c r="E415" s="221" t="s">
        <v>558</v>
      </c>
      <c r="F415" s="219">
        <v>1</v>
      </c>
      <c r="G415" s="222">
        <v>4.5</v>
      </c>
      <c r="H415" s="572" t="s">
        <v>1973</v>
      </c>
      <c r="I415" s="223">
        <v>1</v>
      </c>
      <c r="J415" s="374">
        <v>91.43209999999999</v>
      </c>
      <c r="K415" s="427">
        <f>J415*I415</f>
        <v>91.43209999999999</v>
      </c>
      <c r="L415" s="308"/>
      <c r="M415" s="306"/>
      <c r="N415" s="430">
        <f>(J415*L415+T415)+(M415*K415)</f>
        <v>0</v>
      </c>
      <c r="O415" s="499">
        <v>0</v>
      </c>
      <c r="P415" s="500">
        <v>0</v>
      </c>
      <c r="Q415" s="357"/>
      <c r="R415" s="280">
        <v>0</v>
      </c>
      <c r="S415" s="433">
        <f t="shared" si="78"/>
        <v>0</v>
      </c>
      <c r="T415" s="281">
        <f t="shared" si="79"/>
        <v>0</v>
      </c>
      <c r="U415" s="295" t="s">
        <v>1614</v>
      </c>
      <c r="AB415">
        <f t="shared" si="75"/>
        <v>0</v>
      </c>
      <c r="AC415">
        <f t="shared" si="76"/>
        <v>0</v>
      </c>
    </row>
    <row r="416" spans="1:29" ht="13.5" thickBot="1">
      <c r="A416" s="157">
        <f t="shared" si="74"/>
        <v>416</v>
      </c>
      <c r="B416" s="219"/>
      <c r="C416" s="367" t="s">
        <v>985</v>
      </c>
      <c r="D416" s="381" t="s">
        <v>3445</v>
      </c>
      <c r="E416" s="368" t="s">
        <v>558</v>
      </c>
      <c r="F416" s="219">
        <v>1</v>
      </c>
      <c r="G416" s="222">
        <v>4.5</v>
      </c>
      <c r="H416" s="573" t="s">
        <v>3351</v>
      </c>
      <c r="I416" s="223">
        <v>1</v>
      </c>
      <c r="J416" s="374">
        <v>96.20830000000001</v>
      </c>
      <c r="K416" s="427">
        <f>J416*I416</f>
        <v>96.20830000000001</v>
      </c>
      <c r="L416" s="308"/>
      <c r="M416" s="306"/>
      <c r="N416" s="430">
        <f>(J416*L416+T416)+(M416*K416)</f>
        <v>0</v>
      </c>
      <c r="O416" s="499">
        <v>14</v>
      </c>
      <c r="P416" s="500">
        <v>14</v>
      </c>
      <c r="Q416" s="357"/>
      <c r="R416" s="280">
        <v>0</v>
      </c>
      <c r="S416" s="433">
        <f t="shared" si="78"/>
        <v>0</v>
      </c>
      <c r="T416" s="281">
        <f t="shared" si="79"/>
        <v>0</v>
      </c>
      <c r="U416" s="292" t="s">
        <v>1341</v>
      </c>
      <c r="AB416">
        <f t="shared" si="75"/>
        <v>0</v>
      </c>
      <c r="AC416">
        <f t="shared" si="76"/>
        <v>0</v>
      </c>
    </row>
    <row r="417" spans="1:29" ht="13.5" thickBot="1">
      <c r="A417" s="157">
        <f t="shared" si="74"/>
        <v>417</v>
      </c>
      <c r="B417" s="219"/>
      <c r="C417" s="367" t="s">
        <v>985</v>
      </c>
      <c r="D417" s="381" t="s">
        <v>3446</v>
      </c>
      <c r="E417" s="368" t="s">
        <v>558</v>
      </c>
      <c r="F417" s="219">
        <v>1</v>
      </c>
      <c r="G417" s="222">
        <v>4.5</v>
      </c>
      <c r="H417" s="574" t="s">
        <v>944</v>
      </c>
      <c r="I417" s="223">
        <v>1</v>
      </c>
      <c r="J417" s="374">
        <v>93.6486</v>
      </c>
      <c r="K417" s="427">
        <f>J417*I417</f>
        <v>93.6486</v>
      </c>
      <c r="L417" s="308"/>
      <c r="M417" s="306"/>
      <c r="N417" s="430">
        <f>(J417*L417+T417)+(M417*K417)</f>
        <v>0</v>
      </c>
      <c r="O417" s="499">
        <v>26</v>
      </c>
      <c r="P417" s="500">
        <v>26</v>
      </c>
      <c r="Q417" s="357"/>
      <c r="R417" s="280">
        <v>0</v>
      </c>
      <c r="S417" s="433">
        <f t="shared" si="78"/>
        <v>0</v>
      </c>
      <c r="T417" s="281">
        <f t="shared" si="79"/>
        <v>0</v>
      </c>
      <c r="U417" s="292" t="s">
        <v>1341</v>
      </c>
      <c r="AB417">
        <f t="shared" si="75"/>
        <v>0</v>
      </c>
      <c r="AC417">
        <f t="shared" si="76"/>
        <v>0</v>
      </c>
    </row>
    <row r="418" spans="1:29" ht="23.25" thickBot="1">
      <c r="A418" s="157">
        <f t="shared" si="74"/>
        <v>418</v>
      </c>
      <c r="B418" s="219"/>
      <c r="C418" s="367" t="s">
        <v>985</v>
      </c>
      <c r="D418" s="371" t="s">
        <v>947</v>
      </c>
      <c r="E418" s="368" t="s">
        <v>558</v>
      </c>
      <c r="F418" s="219">
        <v>1</v>
      </c>
      <c r="G418" s="222">
        <v>4.5</v>
      </c>
      <c r="H418" s="574" t="s">
        <v>945</v>
      </c>
      <c r="I418" s="223">
        <v>1</v>
      </c>
      <c r="J418" s="374">
        <v>99.8548</v>
      </c>
      <c r="K418" s="427">
        <f t="shared" si="80"/>
        <v>99.8548</v>
      </c>
      <c r="L418" s="308"/>
      <c r="M418" s="306"/>
      <c r="N418" s="430">
        <f t="shared" si="77"/>
        <v>0</v>
      </c>
      <c r="O418" s="499">
        <v>34</v>
      </c>
      <c r="P418" s="500">
        <v>34</v>
      </c>
      <c r="Q418" s="357"/>
      <c r="R418" s="280">
        <v>0</v>
      </c>
      <c r="S418" s="433">
        <f t="shared" si="78"/>
        <v>0</v>
      </c>
      <c r="T418" s="281">
        <f t="shared" si="79"/>
        <v>0</v>
      </c>
      <c r="U418" s="292" t="s">
        <v>1341</v>
      </c>
      <c r="AB418">
        <f t="shared" si="75"/>
        <v>0</v>
      </c>
      <c r="AC418">
        <f t="shared" si="76"/>
        <v>0</v>
      </c>
    </row>
    <row r="419" spans="1:29" ht="13.5" thickBot="1">
      <c r="A419" s="157">
        <f aca="true" t="shared" si="81" ref="A419:A482">A418+1</f>
        <v>419</v>
      </c>
      <c r="B419" s="219"/>
      <c r="C419" s="367" t="s">
        <v>985</v>
      </c>
      <c r="D419" s="371" t="s">
        <v>3360</v>
      </c>
      <c r="E419" s="368" t="s">
        <v>558</v>
      </c>
      <c r="F419" s="219">
        <v>1</v>
      </c>
      <c r="G419" s="222">
        <v>4.5</v>
      </c>
      <c r="H419" s="574" t="s">
        <v>3199</v>
      </c>
      <c r="I419" s="223">
        <v>1</v>
      </c>
      <c r="J419" s="374">
        <v>96.20830000000001</v>
      </c>
      <c r="K419" s="427">
        <f t="shared" si="80"/>
        <v>96.20830000000001</v>
      </c>
      <c r="L419" s="308"/>
      <c r="M419" s="306"/>
      <c r="N419" s="430">
        <f t="shared" si="77"/>
        <v>0</v>
      </c>
      <c r="O419" s="499">
        <v>0</v>
      </c>
      <c r="P419" s="500">
        <v>0</v>
      </c>
      <c r="Q419" s="357"/>
      <c r="R419" s="280">
        <v>0</v>
      </c>
      <c r="S419" s="433">
        <f t="shared" si="78"/>
        <v>0</v>
      </c>
      <c r="T419" s="281">
        <f t="shared" si="79"/>
        <v>0</v>
      </c>
      <c r="U419" s="292" t="s">
        <v>1341</v>
      </c>
      <c r="AB419">
        <f t="shared" si="75"/>
        <v>0</v>
      </c>
      <c r="AC419">
        <f t="shared" si="76"/>
        <v>0</v>
      </c>
    </row>
    <row r="420" spans="1:29" ht="23.25" thickBot="1">
      <c r="A420" s="157">
        <f t="shared" si="81"/>
        <v>420</v>
      </c>
      <c r="B420" s="219"/>
      <c r="C420" s="367" t="s">
        <v>985</v>
      </c>
      <c r="D420" s="371" t="s">
        <v>3361</v>
      </c>
      <c r="E420" s="368" t="s">
        <v>558</v>
      </c>
      <c r="F420" s="219">
        <v>1</v>
      </c>
      <c r="G420" s="222">
        <v>4.5</v>
      </c>
      <c r="H420" s="574" t="s">
        <v>3364</v>
      </c>
      <c r="I420" s="223">
        <v>1</v>
      </c>
      <c r="J420" s="374">
        <v>96.20830000000001</v>
      </c>
      <c r="K420" s="427">
        <f t="shared" si="80"/>
        <v>96.20830000000001</v>
      </c>
      <c r="L420" s="308"/>
      <c r="M420" s="306"/>
      <c r="N420" s="430">
        <f t="shared" si="77"/>
        <v>0</v>
      </c>
      <c r="O420" s="499">
        <v>19</v>
      </c>
      <c r="P420" s="500">
        <v>19</v>
      </c>
      <c r="Q420" s="357"/>
      <c r="R420" s="280">
        <v>0</v>
      </c>
      <c r="S420" s="433">
        <f t="shared" si="78"/>
        <v>0</v>
      </c>
      <c r="T420" s="281">
        <f t="shared" si="79"/>
        <v>0</v>
      </c>
      <c r="U420" s="292" t="s">
        <v>1341</v>
      </c>
      <c r="AB420">
        <f t="shared" si="75"/>
        <v>0</v>
      </c>
      <c r="AC420">
        <f t="shared" si="76"/>
        <v>0</v>
      </c>
    </row>
    <row r="421" spans="1:29" ht="23.25" thickBot="1">
      <c r="A421" s="157">
        <f t="shared" si="81"/>
        <v>421</v>
      </c>
      <c r="B421" s="219"/>
      <c r="C421" s="367" t="s">
        <v>985</v>
      </c>
      <c r="D421" s="371" t="s">
        <v>948</v>
      </c>
      <c r="E421" s="368" t="s">
        <v>558</v>
      </c>
      <c r="F421" s="219">
        <v>1</v>
      </c>
      <c r="G421" s="222">
        <v>4.5</v>
      </c>
      <c r="H421" s="574" t="s">
        <v>946</v>
      </c>
      <c r="I421" s="223">
        <v>1</v>
      </c>
      <c r="J421" s="374">
        <v>118.6879</v>
      </c>
      <c r="K421" s="427">
        <f t="shared" si="80"/>
        <v>118.6879</v>
      </c>
      <c r="L421" s="308"/>
      <c r="M421" s="306"/>
      <c r="N421" s="430">
        <f t="shared" si="77"/>
        <v>0</v>
      </c>
      <c r="O421" s="499">
        <v>2</v>
      </c>
      <c r="P421" s="500">
        <v>2</v>
      </c>
      <c r="Q421" s="357"/>
      <c r="R421" s="280">
        <v>0</v>
      </c>
      <c r="S421" s="433">
        <f t="shared" si="78"/>
        <v>0</v>
      </c>
      <c r="T421" s="281">
        <f t="shared" si="79"/>
        <v>0</v>
      </c>
      <c r="U421" s="292" t="s">
        <v>1341</v>
      </c>
      <c r="AB421">
        <f t="shared" si="75"/>
        <v>0</v>
      </c>
      <c r="AC421">
        <f t="shared" si="76"/>
        <v>0</v>
      </c>
    </row>
    <row r="422" spans="1:29" ht="13.5" thickBot="1">
      <c r="A422" s="157">
        <f t="shared" si="81"/>
        <v>422</v>
      </c>
      <c r="B422" s="219"/>
      <c r="C422" s="367" t="s">
        <v>985</v>
      </c>
      <c r="D422" s="371" t="s">
        <v>3362</v>
      </c>
      <c r="E422" s="368" t="s">
        <v>558</v>
      </c>
      <c r="F422" s="219">
        <v>1</v>
      </c>
      <c r="G422" s="222">
        <v>4.5</v>
      </c>
      <c r="H422" s="574" t="s">
        <v>3352</v>
      </c>
      <c r="I422" s="223">
        <v>1</v>
      </c>
      <c r="J422" s="374">
        <v>96.20830000000001</v>
      </c>
      <c r="K422" s="427">
        <f>J422*I422</f>
        <v>96.20830000000001</v>
      </c>
      <c r="L422" s="308"/>
      <c r="M422" s="306"/>
      <c r="N422" s="430">
        <f>(J422*L422+T422)+(M422*K422)</f>
        <v>0</v>
      </c>
      <c r="O422" s="499">
        <v>36</v>
      </c>
      <c r="P422" s="500">
        <v>36</v>
      </c>
      <c r="Q422" s="357"/>
      <c r="R422" s="280">
        <v>0</v>
      </c>
      <c r="S422" s="433">
        <f t="shared" si="78"/>
        <v>0</v>
      </c>
      <c r="T422" s="281">
        <f t="shared" si="79"/>
        <v>0</v>
      </c>
      <c r="U422" s="292" t="s">
        <v>1341</v>
      </c>
      <c r="AB422">
        <f t="shared" si="75"/>
        <v>0</v>
      </c>
      <c r="AC422">
        <f t="shared" si="76"/>
        <v>0</v>
      </c>
    </row>
    <row r="423" spans="1:29" ht="13.5" thickBot="1">
      <c r="A423" s="157">
        <f t="shared" si="81"/>
        <v>423</v>
      </c>
      <c r="B423" s="362"/>
      <c r="C423" s="367" t="s">
        <v>985</v>
      </c>
      <c r="D423" s="381" t="s">
        <v>3447</v>
      </c>
      <c r="E423" s="368" t="s">
        <v>558</v>
      </c>
      <c r="F423" s="219">
        <v>1</v>
      </c>
      <c r="G423" s="222">
        <v>4.5</v>
      </c>
      <c r="H423" s="574" t="s">
        <v>3365</v>
      </c>
      <c r="I423" s="223">
        <v>1</v>
      </c>
      <c r="J423" s="374">
        <v>104.345</v>
      </c>
      <c r="K423" s="427">
        <f>J423*I423</f>
        <v>104.345</v>
      </c>
      <c r="L423" s="308"/>
      <c r="M423" s="306"/>
      <c r="N423" s="430">
        <f>(J423*L423+T423)+(M423*K423)</f>
        <v>0</v>
      </c>
      <c r="O423" s="499">
        <v>27</v>
      </c>
      <c r="P423" s="500">
        <v>27</v>
      </c>
      <c r="Q423" s="357"/>
      <c r="R423" s="280">
        <v>0</v>
      </c>
      <c r="S423" s="433">
        <f t="shared" si="78"/>
        <v>0</v>
      </c>
      <c r="T423" s="281"/>
      <c r="U423" s="292" t="s">
        <v>1341</v>
      </c>
      <c r="AB423">
        <f t="shared" si="75"/>
        <v>0</v>
      </c>
      <c r="AC423">
        <f t="shared" si="76"/>
        <v>0</v>
      </c>
    </row>
    <row r="424" spans="1:29" ht="12.75">
      <c r="A424" s="157">
        <f t="shared" si="81"/>
        <v>424</v>
      </c>
      <c r="B424" s="219"/>
      <c r="C424" s="219" t="s">
        <v>985</v>
      </c>
      <c r="D424" s="370" t="s">
        <v>2300</v>
      </c>
      <c r="E424" s="221" t="s">
        <v>558</v>
      </c>
      <c r="F424" s="219">
        <v>1</v>
      </c>
      <c r="G424" s="222">
        <v>4.5</v>
      </c>
      <c r="H424" s="575" t="s">
        <v>1487</v>
      </c>
      <c r="I424" s="223">
        <v>1</v>
      </c>
      <c r="J424" s="374">
        <v>119.2456</v>
      </c>
      <c r="K424" s="427">
        <f>J424*I424</f>
        <v>119.2456</v>
      </c>
      <c r="L424" s="308"/>
      <c r="M424" s="306"/>
      <c r="N424" s="430">
        <f>(J424*L424+T424)+(M424*K424)</f>
        <v>0</v>
      </c>
      <c r="O424" s="499">
        <v>0</v>
      </c>
      <c r="P424" s="500">
        <v>0</v>
      </c>
      <c r="Q424" s="357"/>
      <c r="R424" s="280">
        <v>0</v>
      </c>
      <c r="S424" s="433">
        <f t="shared" si="78"/>
        <v>0</v>
      </c>
      <c r="T424" s="281">
        <f t="shared" si="79"/>
        <v>0</v>
      </c>
      <c r="U424" s="295" t="s">
        <v>1614</v>
      </c>
      <c r="AB424">
        <f t="shared" si="75"/>
        <v>0</v>
      </c>
      <c r="AC424">
        <f t="shared" si="76"/>
        <v>0</v>
      </c>
    </row>
    <row r="425" spans="1:29" ht="12.75">
      <c r="A425" s="157">
        <f t="shared" si="81"/>
        <v>425</v>
      </c>
      <c r="B425" s="219"/>
      <c r="C425" s="219" t="s">
        <v>985</v>
      </c>
      <c r="D425" s="220" t="s">
        <v>2301</v>
      </c>
      <c r="E425" s="221" t="s">
        <v>558</v>
      </c>
      <c r="F425" s="219">
        <v>1</v>
      </c>
      <c r="G425" s="222">
        <v>4.5</v>
      </c>
      <c r="H425" s="533" t="s">
        <v>1488</v>
      </c>
      <c r="I425" s="223">
        <v>1</v>
      </c>
      <c r="J425" s="374">
        <v>109.1927</v>
      </c>
      <c r="K425" s="427">
        <f>J425*I425</f>
        <v>109.1927</v>
      </c>
      <c r="L425" s="308"/>
      <c r="M425" s="306"/>
      <c r="N425" s="430">
        <f>(J425*L425+T425)+(M425*K425)</f>
        <v>0</v>
      </c>
      <c r="O425" s="499">
        <v>7</v>
      </c>
      <c r="P425" s="500">
        <v>7</v>
      </c>
      <c r="Q425" s="357"/>
      <c r="R425" s="280">
        <v>0</v>
      </c>
      <c r="S425" s="433">
        <f t="shared" si="78"/>
        <v>0</v>
      </c>
      <c r="T425" s="281">
        <f t="shared" si="79"/>
        <v>0</v>
      </c>
      <c r="U425" s="295" t="s">
        <v>1614</v>
      </c>
      <c r="AB425">
        <f t="shared" si="75"/>
        <v>0</v>
      </c>
      <c r="AC425">
        <f t="shared" si="76"/>
        <v>0</v>
      </c>
    </row>
    <row r="426" spans="1:29" ht="12.75">
      <c r="A426" s="157">
        <f t="shared" si="81"/>
        <v>426</v>
      </c>
      <c r="B426" s="219"/>
      <c r="C426" s="219" t="s">
        <v>985</v>
      </c>
      <c r="D426" s="220" t="s">
        <v>2302</v>
      </c>
      <c r="E426" s="221" t="s">
        <v>558</v>
      </c>
      <c r="F426" s="219">
        <v>1</v>
      </c>
      <c r="G426" s="225">
        <v>4.5</v>
      </c>
      <c r="H426" s="379" t="s">
        <v>1682</v>
      </c>
      <c r="I426" s="223">
        <v>1</v>
      </c>
      <c r="J426" s="374">
        <v>90.1594</v>
      </c>
      <c r="K426" s="427">
        <f>J426*I426</f>
        <v>90.1594</v>
      </c>
      <c r="L426" s="308"/>
      <c r="M426" s="306"/>
      <c r="N426" s="430">
        <f>(J426*L426+T426)+(M426*K426)</f>
        <v>0</v>
      </c>
      <c r="O426" s="499">
        <v>7</v>
      </c>
      <c r="P426" s="500">
        <v>7</v>
      </c>
      <c r="Q426" s="357"/>
      <c r="R426" s="280">
        <v>0</v>
      </c>
      <c r="S426" s="433">
        <f t="shared" si="78"/>
        <v>0</v>
      </c>
      <c r="T426" s="281">
        <f t="shared" si="79"/>
        <v>0</v>
      </c>
      <c r="U426" s="295" t="s">
        <v>1614</v>
      </c>
      <c r="AB426">
        <f t="shared" si="75"/>
        <v>0</v>
      </c>
      <c r="AC426">
        <f t="shared" si="76"/>
        <v>0</v>
      </c>
    </row>
    <row r="427" spans="1:29" ht="12.75">
      <c r="A427" s="157">
        <f t="shared" si="81"/>
        <v>427</v>
      </c>
      <c r="B427" s="219"/>
      <c r="C427" s="219" t="s">
        <v>985</v>
      </c>
      <c r="D427" s="220" t="s">
        <v>2303</v>
      </c>
      <c r="E427" s="221" t="s">
        <v>558</v>
      </c>
      <c r="F427" s="219">
        <v>1</v>
      </c>
      <c r="G427" s="225">
        <v>4.5</v>
      </c>
      <c r="H427" s="379" t="s">
        <v>1373</v>
      </c>
      <c r="I427" s="223">
        <v>1</v>
      </c>
      <c r="J427" s="374">
        <v>101.35629999999999</v>
      </c>
      <c r="K427" s="427">
        <f aca="true" t="shared" si="82" ref="K427:K490">J427*I427</f>
        <v>101.35629999999999</v>
      </c>
      <c r="L427" s="308"/>
      <c r="M427" s="306"/>
      <c r="N427" s="430">
        <f aca="true" t="shared" si="83" ref="N427:N490">(J427*L427+T427)+(M427*K427)</f>
        <v>0</v>
      </c>
      <c r="O427" s="499">
        <v>12</v>
      </c>
      <c r="P427" s="500">
        <v>12</v>
      </c>
      <c r="Q427" s="279"/>
      <c r="R427" s="280">
        <v>0</v>
      </c>
      <c r="S427" s="433">
        <f t="shared" si="78"/>
        <v>0</v>
      </c>
      <c r="T427" s="281">
        <f t="shared" si="79"/>
        <v>0</v>
      </c>
      <c r="U427" s="295" t="s">
        <v>1614</v>
      </c>
      <c r="AB427">
        <f t="shared" si="75"/>
        <v>0</v>
      </c>
      <c r="AC427">
        <f t="shared" si="76"/>
        <v>0</v>
      </c>
    </row>
    <row r="428" spans="1:29" ht="12.75">
      <c r="A428" s="157">
        <f t="shared" si="81"/>
        <v>428</v>
      </c>
      <c r="B428" s="219"/>
      <c r="C428" s="219" t="s">
        <v>985</v>
      </c>
      <c r="D428" s="220" t="s">
        <v>2304</v>
      </c>
      <c r="E428" s="221" t="s">
        <v>558</v>
      </c>
      <c r="F428" s="219">
        <v>1</v>
      </c>
      <c r="G428" s="225">
        <v>4.5</v>
      </c>
      <c r="H428" s="379" t="s">
        <v>126</v>
      </c>
      <c r="I428" s="223">
        <v>4</v>
      </c>
      <c r="J428" s="374">
        <v>49.59545</v>
      </c>
      <c r="K428" s="427">
        <f t="shared" si="82"/>
        <v>198.3818</v>
      </c>
      <c r="L428" s="308"/>
      <c r="M428" s="306"/>
      <c r="N428" s="430">
        <f t="shared" si="83"/>
        <v>0</v>
      </c>
      <c r="O428" s="499">
        <v>0</v>
      </c>
      <c r="P428" s="500">
        <v>0</v>
      </c>
      <c r="Q428" s="279"/>
      <c r="R428" s="280">
        <v>0</v>
      </c>
      <c r="S428" s="433">
        <f t="shared" si="78"/>
        <v>0</v>
      </c>
      <c r="T428" s="281">
        <f aca="true" t="shared" si="84" ref="T428:T515">S428*L428</f>
        <v>0</v>
      </c>
      <c r="U428" s="295" t="s">
        <v>1614</v>
      </c>
      <c r="AB428">
        <f t="shared" si="75"/>
        <v>0</v>
      </c>
      <c r="AC428">
        <f t="shared" si="76"/>
        <v>0</v>
      </c>
    </row>
    <row r="429" spans="1:29" ht="12.75">
      <c r="A429" s="157">
        <f t="shared" si="81"/>
        <v>429</v>
      </c>
      <c r="B429" s="219"/>
      <c r="C429" s="219" t="s">
        <v>985</v>
      </c>
      <c r="D429" s="220" t="s">
        <v>2305</v>
      </c>
      <c r="E429" s="221" t="s">
        <v>558</v>
      </c>
      <c r="F429" s="219">
        <v>1</v>
      </c>
      <c r="G429" s="225">
        <v>4.5</v>
      </c>
      <c r="H429" s="576" t="s">
        <v>1374</v>
      </c>
      <c r="I429" s="223">
        <v>1</v>
      </c>
      <c r="J429" s="374">
        <v>90.9745</v>
      </c>
      <c r="K429" s="427">
        <f t="shared" si="82"/>
        <v>90.9745</v>
      </c>
      <c r="L429" s="308"/>
      <c r="M429" s="306"/>
      <c r="N429" s="430">
        <f t="shared" si="83"/>
        <v>0</v>
      </c>
      <c r="O429" s="499">
        <v>7</v>
      </c>
      <c r="P429" s="500">
        <v>7</v>
      </c>
      <c r="Q429" s="279"/>
      <c r="R429" s="280">
        <v>0</v>
      </c>
      <c r="S429" s="433">
        <f t="shared" si="78"/>
        <v>0</v>
      </c>
      <c r="T429" s="281">
        <f t="shared" si="84"/>
        <v>0</v>
      </c>
      <c r="U429" s="295" t="s">
        <v>1614</v>
      </c>
      <c r="AB429">
        <f t="shared" si="75"/>
        <v>0</v>
      </c>
      <c r="AC429">
        <f t="shared" si="76"/>
        <v>0</v>
      </c>
    </row>
    <row r="430" spans="1:29" ht="12.75">
      <c r="A430" s="157">
        <f t="shared" si="81"/>
        <v>430</v>
      </c>
      <c r="B430" s="219"/>
      <c r="C430" s="219" t="s">
        <v>985</v>
      </c>
      <c r="D430" s="220" t="s">
        <v>2306</v>
      </c>
      <c r="E430" s="221" t="s">
        <v>558</v>
      </c>
      <c r="F430" s="219">
        <v>1</v>
      </c>
      <c r="G430" s="225">
        <v>4.5</v>
      </c>
      <c r="H430" s="576" t="s">
        <v>1375</v>
      </c>
      <c r="I430" s="223">
        <v>1</v>
      </c>
      <c r="J430" s="374">
        <v>90.9745</v>
      </c>
      <c r="K430" s="427">
        <f t="shared" si="82"/>
        <v>90.9745</v>
      </c>
      <c r="L430" s="308"/>
      <c r="M430" s="306"/>
      <c r="N430" s="430">
        <f t="shared" si="83"/>
        <v>0</v>
      </c>
      <c r="O430" s="499">
        <v>1</v>
      </c>
      <c r="P430" s="500">
        <v>1</v>
      </c>
      <c r="Q430" s="279"/>
      <c r="R430" s="280">
        <v>0</v>
      </c>
      <c r="S430" s="433">
        <f t="shared" si="78"/>
        <v>0</v>
      </c>
      <c r="T430" s="281">
        <f t="shared" si="84"/>
        <v>0</v>
      </c>
      <c r="U430" s="295" t="s">
        <v>1614</v>
      </c>
      <c r="AB430">
        <f t="shared" si="75"/>
        <v>0</v>
      </c>
      <c r="AC430">
        <f t="shared" si="76"/>
        <v>0</v>
      </c>
    </row>
    <row r="431" spans="1:29" ht="12.75">
      <c r="A431" s="157">
        <f t="shared" si="81"/>
        <v>431</v>
      </c>
      <c r="B431" s="219"/>
      <c r="C431" s="219" t="s">
        <v>985</v>
      </c>
      <c r="D431" s="220" t="s">
        <v>2307</v>
      </c>
      <c r="E431" s="221" t="s">
        <v>558</v>
      </c>
      <c r="F431" s="219">
        <v>1</v>
      </c>
      <c r="G431" s="225">
        <v>4.5</v>
      </c>
      <c r="H431" s="576" t="s">
        <v>1376</v>
      </c>
      <c r="I431" s="223">
        <v>1</v>
      </c>
      <c r="J431" s="374">
        <v>90.9745</v>
      </c>
      <c r="K431" s="427">
        <f t="shared" si="82"/>
        <v>90.9745</v>
      </c>
      <c r="L431" s="308"/>
      <c r="M431" s="306"/>
      <c r="N431" s="430">
        <f t="shared" si="83"/>
        <v>0</v>
      </c>
      <c r="O431" s="499">
        <v>10</v>
      </c>
      <c r="P431" s="500">
        <v>10</v>
      </c>
      <c r="Q431" s="279"/>
      <c r="R431" s="280">
        <v>0</v>
      </c>
      <c r="S431" s="433">
        <f t="shared" si="78"/>
        <v>0</v>
      </c>
      <c r="T431" s="281">
        <f t="shared" si="84"/>
        <v>0</v>
      </c>
      <c r="U431" s="295" t="s">
        <v>1614</v>
      </c>
      <c r="AB431">
        <f t="shared" si="75"/>
        <v>0</v>
      </c>
      <c r="AC431">
        <f t="shared" si="76"/>
        <v>0</v>
      </c>
    </row>
    <row r="432" spans="1:29" ht="12.75">
      <c r="A432" s="157">
        <f t="shared" si="81"/>
        <v>432</v>
      </c>
      <c r="B432" s="219"/>
      <c r="C432" s="219" t="s">
        <v>985</v>
      </c>
      <c r="D432" s="220" t="s">
        <v>2308</v>
      </c>
      <c r="E432" s="221" t="s">
        <v>558</v>
      </c>
      <c r="F432" s="219">
        <v>1</v>
      </c>
      <c r="G432" s="225">
        <v>4.5</v>
      </c>
      <c r="H432" s="576" t="s">
        <v>1720</v>
      </c>
      <c r="I432" s="223">
        <v>1</v>
      </c>
      <c r="J432" s="374">
        <v>112.6104</v>
      </c>
      <c r="K432" s="427">
        <f t="shared" si="82"/>
        <v>112.6104</v>
      </c>
      <c r="L432" s="308"/>
      <c r="M432" s="306"/>
      <c r="N432" s="430">
        <f t="shared" si="83"/>
        <v>0</v>
      </c>
      <c r="O432" s="499">
        <v>14</v>
      </c>
      <c r="P432" s="500">
        <v>14</v>
      </c>
      <c r="Q432" s="279"/>
      <c r="R432" s="280">
        <v>0</v>
      </c>
      <c r="S432" s="433">
        <f t="shared" si="78"/>
        <v>0</v>
      </c>
      <c r="T432" s="281">
        <f t="shared" si="84"/>
        <v>0</v>
      </c>
      <c r="U432" s="295" t="s">
        <v>1614</v>
      </c>
      <c r="AB432">
        <f t="shared" si="75"/>
        <v>0</v>
      </c>
      <c r="AC432">
        <f t="shared" si="76"/>
        <v>0</v>
      </c>
    </row>
    <row r="433" spans="1:29" ht="33.75">
      <c r="A433" s="157">
        <f t="shared" si="81"/>
        <v>433</v>
      </c>
      <c r="B433" s="219"/>
      <c r="C433" s="219" t="s">
        <v>985</v>
      </c>
      <c r="D433" s="220" t="s">
        <v>3368</v>
      </c>
      <c r="E433" s="221" t="s">
        <v>558</v>
      </c>
      <c r="F433" s="219">
        <v>1</v>
      </c>
      <c r="G433" s="225">
        <v>4.5</v>
      </c>
      <c r="H433" s="577" t="s">
        <v>3369</v>
      </c>
      <c r="I433" s="223">
        <v>1</v>
      </c>
      <c r="J433" s="374">
        <v>85.6263</v>
      </c>
      <c r="K433" s="427">
        <f t="shared" si="82"/>
        <v>85.6263</v>
      </c>
      <c r="L433" s="308"/>
      <c r="M433" s="306"/>
      <c r="N433" s="430">
        <f t="shared" si="83"/>
        <v>0</v>
      </c>
      <c r="O433" s="499">
        <v>0</v>
      </c>
      <c r="P433" s="500">
        <v>0</v>
      </c>
      <c r="Q433" s="279"/>
      <c r="R433" s="280">
        <v>0</v>
      </c>
      <c r="S433" s="433">
        <f t="shared" si="78"/>
        <v>0</v>
      </c>
      <c r="T433" s="281">
        <f t="shared" si="84"/>
        <v>0</v>
      </c>
      <c r="U433" s="295" t="s">
        <v>1614</v>
      </c>
      <c r="AB433">
        <f t="shared" si="75"/>
        <v>0</v>
      </c>
      <c r="AC433">
        <f t="shared" si="76"/>
        <v>0</v>
      </c>
    </row>
    <row r="434" spans="1:29" ht="22.5">
      <c r="A434" s="157">
        <f t="shared" si="81"/>
        <v>434</v>
      </c>
      <c r="B434" s="219"/>
      <c r="C434" s="219" t="s">
        <v>985</v>
      </c>
      <c r="D434" s="413" t="s">
        <v>3686</v>
      </c>
      <c r="E434" s="221" t="s">
        <v>558</v>
      </c>
      <c r="F434" s="219">
        <v>1</v>
      </c>
      <c r="G434" s="225">
        <v>4.5</v>
      </c>
      <c r="H434" s="579" t="s">
        <v>3685</v>
      </c>
      <c r="I434" s="223">
        <v>1</v>
      </c>
      <c r="J434" s="374">
        <v>124</v>
      </c>
      <c r="K434" s="427">
        <f t="shared" si="82"/>
        <v>124</v>
      </c>
      <c r="L434" s="308"/>
      <c r="M434" s="306"/>
      <c r="N434" s="430">
        <f t="shared" si="83"/>
        <v>0</v>
      </c>
      <c r="O434" s="499">
        <v>0</v>
      </c>
      <c r="P434" s="500">
        <v>0</v>
      </c>
      <c r="Q434" s="279"/>
      <c r="R434" s="280">
        <v>0</v>
      </c>
      <c r="S434" s="433">
        <f t="shared" si="78"/>
        <v>0</v>
      </c>
      <c r="T434" s="281">
        <f t="shared" si="84"/>
        <v>0</v>
      </c>
      <c r="U434" s="295" t="s">
        <v>1614</v>
      </c>
      <c r="AB434">
        <f t="shared" si="75"/>
        <v>0</v>
      </c>
      <c r="AC434">
        <f t="shared" si="76"/>
        <v>0</v>
      </c>
    </row>
    <row r="435" spans="1:29" ht="12.75">
      <c r="A435" s="157">
        <f t="shared" si="81"/>
        <v>435</v>
      </c>
      <c r="B435" s="219"/>
      <c r="C435" s="219" t="s">
        <v>985</v>
      </c>
      <c r="D435" s="220" t="s">
        <v>2309</v>
      </c>
      <c r="E435" s="221" t="s">
        <v>558</v>
      </c>
      <c r="F435" s="219">
        <v>1</v>
      </c>
      <c r="G435" s="225">
        <v>4.5</v>
      </c>
      <c r="H435" s="576" t="s">
        <v>2991</v>
      </c>
      <c r="I435" s="223">
        <v>1</v>
      </c>
      <c r="J435" s="374">
        <v>85.6263</v>
      </c>
      <c r="K435" s="427">
        <f t="shared" si="82"/>
        <v>85.6263</v>
      </c>
      <c r="L435" s="308"/>
      <c r="M435" s="306"/>
      <c r="N435" s="430">
        <f t="shared" si="83"/>
        <v>0</v>
      </c>
      <c r="O435" s="499">
        <v>1</v>
      </c>
      <c r="P435" s="500">
        <v>1</v>
      </c>
      <c r="Q435" s="279"/>
      <c r="R435" s="280">
        <v>0</v>
      </c>
      <c r="S435" s="433">
        <f t="shared" si="78"/>
        <v>0</v>
      </c>
      <c r="T435" s="281">
        <f t="shared" si="84"/>
        <v>0</v>
      </c>
      <c r="U435" s="295" t="s">
        <v>1614</v>
      </c>
      <c r="AB435">
        <f t="shared" si="75"/>
        <v>0</v>
      </c>
      <c r="AC435">
        <f t="shared" si="76"/>
        <v>0</v>
      </c>
    </row>
    <row r="436" spans="1:29" ht="12.75">
      <c r="A436" s="157">
        <f t="shared" si="81"/>
        <v>436</v>
      </c>
      <c r="B436" s="219"/>
      <c r="C436" s="219" t="s">
        <v>985</v>
      </c>
      <c r="D436" s="220" t="s">
        <v>2310</v>
      </c>
      <c r="E436" s="221" t="s">
        <v>558</v>
      </c>
      <c r="F436" s="219">
        <v>1</v>
      </c>
      <c r="G436" s="225">
        <v>4.5</v>
      </c>
      <c r="H436" s="576" t="s">
        <v>533</v>
      </c>
      <c r="I436" s="223">
        <v>1</v>
      </c>
      <c r="J436" s="374">
        <v>83.69579999999999</v>
      </c>
      <c r="K436" s="427">
        <f t="shared" si="82"/>
        <v>83.69579999999999</v>
      </c>
      <c r="L436" s="308"/>
      <c r="M436" s="306"/>
      <c r="N436" s="430">
        <f t="shared" si="83"/>
        <v>0</v>
      </c>
      <c r="O436" s="499">
        <v>4</v>
      </c>
      <c r="P436" s="500">
        <v>4</v>
      </c>
      <c r="Q436" s="279"/>
      <c r="R436" s="280">
        <v>0</v>
      </c>
      <c r="S436" s="433">
        <f t="shared" si="78"/>
        <v>0</v>
      </c>
      <c r="T436" s="281">
        <f t="shared" si="84"/>
        <v>0</v>
      </c>
      <c r="U436" s="295" t="s">
        <v>1614</v>
      </c>
      <c r="AB436">
        <f t="shared" si="75"/>
        <v>0</v>
      </c>
      <c r="AC436">
        <f t="shared" si="76"/>
        <v>0</v>
      </c>
    </row>
    <row r="437" spans="1:29" ht="12.75">
      <c r="A437" s="157">
        <f t="shared" si="81"/>
        <v>437</v>
      </c>
      <c r="B437" s="219"/>
      <c r="C437" s="219" t="s">
        <v>985</v>
      </c>
      <c r="D437" s="220" t="s">
        <v>2311</v>
      </c>
      <c r="E437" s="221" t="s">
        <v>558</v>
      </c>
      <c r="F437" s="219">
        <v>1</v>
      </c>
      <c r="G437" s="225">
        <v>4.5</v>
      </c>
      <c r="H437" s="576" t="s">
        <v>538</v>
      </c>
      <c r="I437" s="223">
        <v>1</v>
      </c>
      <c r="J437" s="374">
        <v>91.43209999999999</v>
      </c>
      <c r="K437" s="427">
        <f t="shared" si="82"/>
        <v>91.43209999999999</v>
      </c>
      <c r="L437" s="308"/>
      <c r="M437" s="306"/>
      <c r="N437" s="430">
        <f t="shared" si="83"/>
        <v>0</v>
      </c>
      <c r="O437" s="499">
        <v>2</v>
      </c>
      <c r="P437" s="500">
        <v>2</v>
      </c>
      <c r="Q437" s="279"/>
      <c r="R437" s="280">
        <v>0</v>
      </c>
      <c r="S437" s="433">
        <f t="shared" si="78"/>
        <v>0</v>
      </c>
      <c r="T437" s="281">
        <f t="shared" si="84"/>
        <v>0</v>
      </c>
      <c r="U437" s="295" t="s">
        <v>1614</v>
      </c>
      <c r="AB437">
        <f t="shared" si="75"/>
        <v>0</v>
      </c>
      <c r="AC437">
        <f t="shared" si="76"/>
        <v>0</v>
      </c>
    </row>
    <row r="438" spans="1:29" ht="12.75">
      <c r="A438" s="157">
        <f t="shared" si="81"/>
        <v>438</v>
      </c>
      <c r="B438" s="219"/>
      <c r="C438" s="219" t="s">
        <v>985</v>
      </c>
      <c r="D438" s="220" t="s">
        <v>2312</v>
      </c>
      <c r="E438" s="221" t="s">
        <v>558</v>
      </c>
      <c r="F438" s="219">
        <v>1</v>
      </c>
      <c r="G438" s="225">
        <v>4.5</v>
      </c>
      <c r="H438" s="576" t="s">
        <v>1721</v>
      </c>
      <c r="I438" s="223">
        <v>1</v>
      </c>
      <c r="J438" s="374">
        <v>95.3074</v>
      </c>
      <c r="K438" s="427">
        <f t="shared" si="82"/>
        <v>95.3074</v>
      </c>
      <c r="L438" s="308"/>
      <c r="M438" s="306"/>
      <c r="N438" s="430">
        <f t="shared" si="83"/>
        <v>0</v>
      </c>
      <c r="O438" s="499">
        <v>28</v>
      </c>
      <c r="P438" s="500">
        <v>28</v>
      </c>
      <c r="Q438" s="279"/>
      <c r="R438" s="280">
        <v>0</v>
      </c>
      <c r="S438" s="433">
        <f t="shared" si="78"/>
        <v>0</v>
      </c>
      <c r="T438" s="281">
        <f t="shared" si="84"/>
        <v>0</v>
      </c>
      <c r="U438" s="295" t="s">
        <v>1614</v>
      </c>
      <c r="AB438">
        <f t="shared" si="75"/>
        <v>0</v>
      </c>
      <c r="AC438">
        <f t="shared" si="76"/>
        <v>0</v>
      </c>
    </row>
    <row r="439" spans="1:29" ht="22.5">
      <c r="A439" s="157">
        <f t="shared" si="81"/>
        <v>439</v>
      </c>
      <c r="B439" s="219"/>
      <c r="C439" s="219" t="s">
        <v>985</v>
      </c>
      <c r="D439" s="220" t="s">
        <v>2313</v>
      </c>
      <c r="E439" s="221" t="s">
        <v>558</v>
      </c>
      <c r="F439" s="219">
        <v>1</v>
      </c>
      <c r="G439" s="225">
        <v>4.5</v>
      </c>
      <c r="H439" s="578" t="s">
        <v>1726</v>
      </c>
      <c r="I439" s="223">
        <v>1</v>
      </c>
      <c r="J439" s="374">
        <v>101.18469999999999</v>
      </c>
      <c r="K439" s="427">
        <f t="shared" si="82"/>
        <v>101.18469999999999</v>
      </c>
      <c r="L439" s="308"/>
      <c r="M439" s="306"/>
      <c r="N439" s="430">
        <f t="shared" si="83"/>
        <v>0</v>
      </c>
      <c r="O439" s="499">
        <v>35</v>
      </c>
      <c r="P439" s="500">
        <v>35</v>
      </c>
      <c r="Q439" s="279"/>
      <c r="R439" s="280">
        <v>0</v>
      </c>
      <c r="S439" s="433">
        <f t="shared" si="78"/>
        <v>0</v>
      </c>
      <c r="T439" s="281">
        <f t="shared" si="84"/>
        <v>0</v>
      </c>
      <c r="U439" s="293" t="s">
        <v>1615</v>
      </c>
      <c r="AB439">
        <f t="shared" si="75"/>
        <v>0</v>
      </c>
      <c r="AC439">
        <f t="shared" si="76"/>
        <v>0</v>
      </c>
    </row>
    <row r="440" spans="1:29" ht="22.5">
      <c r="A440" s="157">
        <f t="shared" si="81"/>
        <v>440</v>
      </c>
      <c r="B440" s="219"/>
      <c r="C440" s="219" t="s">
        <v>985</v>
      </c>
      <c r="D440" s="220" t="s">
        <v>2314</v>
      </c>
      <c r="E440" s="221" t="s">
        <v>558</v>
      </c>
      <c r="F440" s="219">
        <v>1</v>
      </c>
      <c r="G440" s="225">
        <v>4.5</v>
      </c>
      <c r="H440" s="578" t="s">
        <v>2992</v>
      </c>
      <c r="I440" s="223">
        <v>1</v>
      </c>
      <c r="J440" s="374">
        <v>99.2113</v>
      </c>
      <c r="K440" s="427">
        <f t="shared" si="82"/>
        <v>99.2113</v>
      </c>
      <c r="L440" s="308"/>
      <c r="M440" s="306"/>
      <c r="N440" s="430">
        <f t="shared" si="83"/>
        <v>0</v>
      </c>
      <c r="O440" s="499">
        <v>33</v>
      </c>
      <c r="P440" s="500">
        <v>33</v>
      </c>
      <c r="Q440" s="279"/>
      <c r="R440" s="280">
        <v>0</v>
      </c>
      <c r="S440" s="433">
        <f t="shared" si="78"/>
        <v>0</v>
      </c>
      <c r="T440" s="281">
        <f t="shared" si="84"/>
        <v>0</v>
      </c>
      <c r="U440" s="293" t="s">
        <v>1615</v>
      </c>
      <c r="AB440">
        <f t="shared" si="75"/>
        <v>0</v>
      </c>
      <c r="AC440">
        <f t="shared" si="76"/>
        <v>0</v>
      </c>
    </row>
    <row r="441" spans="1:29" ht="12.75">
      <c r="A441" s="157">
        <f t="shared" si="81"/>
        <v>441</v>
      </c>
      <c r="B441" s="219"/>
      <c r="C441" s="219" t="s">
        <v>985</v>
      </c>
      <c r="D441" s="220" t="s">
        <v>2315</v>
      </c>
      <c r="E441" s="221" t="s">
        <v>558</v>
      </c>
      <c r="F441" s="219">
        <v>1</v>
      </c>
      <c r="G441" s="225">
        <v>4.5</v>
      </c>
      <c r="H441" s="576" t="s">
        <v>2993</v>
      </c>
      <c r="I441" s="223">
        <v>1</v>
      </c>
      <c r="J441" s="374">
        <v>103.6586</v>
      </c>
      <c r="K441" s="427">
        <f t="shared" si="82"/>
        <v>103.6586</v>
      </c>
      <c r="L441" s="308"/>
      <c r="M441" s="306"/>
      <c r="N441" s="430">
        <f t="shared" si="83"/>
        <v>0</v>
      </c>
      <c r="O441" s="499">
        <v>35</v>
      </c>
      <c r="P441" s="500">
        <v>35</v>
      </c>
      <c r="Q441" s="279"/>
      <c r="R441" s="280">
        <v>0</v>
      </c>
      <c r="S441" s="433">
        <f t="shared" si="78"/>
        <v>0</v>
      </c>
      <c r="T441" s="281">
        <f t="shared" si="84"/>
        <v>0</v>
      </c>
      <c r="U441" s="293" t="s">
        <v>1615</v>
      </c>
      <c r="AB441">
        <f aca="true" t="shared" si="85" ref="AB441:AB504">M441*I441*F441</f>
        <v>0</v>
      </c>
      <c r="AC441">
        <f t="shared" si="76"/>
        <v>0</v>
      </c>
    </row>
    <row r="442" spans="1:29" ht="12.75">
      <c r="A442" s="157">
        <f t="shared" si="81"/>
        <v>442</v>
      </c>
      <c r="B442" s="219"/>
      <c r="C442" s="219" t="s">
        <v>985</v>
      </c>
      <c r="D442" s="220" t="s">
        <v>1305</v>
      </c>
      <c r="E442" s="221" t="s">
        <v>558</v>
      </c>
      <c r="F442" s="219">
        <v>1</v>
      </c>
      <c r="G442" s="225">
        <v>4.5</v>
      </c>
      <c r="H442" s="576" t="s">
        <v>2994</v>
      </c>
      <c r="I442" s="223">
        <v>1</v>
      </c>
      <c r="J442" s="374">
        <v>103.6586</v>
      </c>
      <c r="K442" s="427">
        <f t="shared" si="82"/>
        <v>103.6586</v>
      </c>
      <c r="L442" s="308"/>
      <c r="M442" s="306"/>
      <c r="N442" s="430">
        <f t="shared" si="83"/>
        <v>0</v>
      </c>
      <c r="O442" s="499">
        <v>36</v>
      </c>
      <c r="P442" s="500">
        <v>36</v>
      </c>
      <c r="Q442" s="279"/>
      <c r="R442" s="280">
        <v>0</v>
      </c>
      <c r="S442" s="433">
        <f t="shared" si="78"/>
        <v>0</v>
      </c>
      <c r="T442" s="281">
        <f t="shared" si="84"/>
        <v>0</v>
      </c>
      <c r="U442" s="293" t="s">
        <v>1615</v>
      </c>
      <c r="AB442">
        <f t="shared" si="85"/>
        <v>0</v>
      </c>
      <c r="AC442">
        <f aca="true" t="shared" si="86" ref="AC442:AC505">AB442+AA442</f>
        <v>0</v>
      </c>
    </row>
    <row r="443" spans="1:29" ht="12.75">
      <c r="A443" s="157">
        <f t="shared" si="81"/>
        <v>443</v>
      </c>
      <c r="B443" s="219"/>
      <c r="C443" s="219" t="s">
        <v>985</v>
      </c>
      <c r="D443" s="220" t="s">
        <v>1304</v>
      </c>
      <c r="E443" s="221" t="s">
        <v>558</v>
      </c>
      <c r="F443" s="219">
        <v>1</v>
      </c>
      <c r="G443" s="225">
        <v>4.5</v>
      </c>
      <c r="H443" s="576" t="s">
        <v>2995</v>
      </c>
      <c r="I443" s="223">
        <v>1</v>
      </c>
      <c r="J443" s="374">
        <v>103.6586</v>
      </c>
      <c r="K443" s="427">
        <f t="shared" si="82"/>
        <v>103.6586</v>
      </c>
      <c r="L443" s="308"/>
      <c r="M443" s="306"/>
      <c r="N443" s="430">
        <f t="shared" si="83"/>
        <v>0</v>
      </c>
      <c r="O443" s="499">
        <v>39</v>
      </c>
      <c r="P443" s="500">
        <v>39</v>
      </c>
      <c r="Q443" s="279"/>
      <c r="R443" s="280">
        <v>0</v>
      </c>
      <c r="S443" s="433">
        <f t="shared" si="78"/>
        <v>0</v>
      </c>
      <c r="T443" s="281">
        <f t="shared" si="84"/>
        <v>0</v>
      </c>
      <c r="U443" s="293" t="s">
        <v>1615</v>
      </c>
      <c r="AB443">
        <f t="shared" si="85"/>
        <v>0</v>
      </c>
      <c r="AC443">
        <f t="shared" si="86"/>
        <v>0</v>
      </c>
    </row>
    <row r="444" spans="1:29" ht="12.75">
      <c r="A444" s="157">
        <f t="shared" si="81"/>
        <v>444</v>
      </c>
      <c r="B444" s="219"/>
      <c r="C444" s="219" t="s">
        <v>985</v>
      </c>
      <c r="D444" s="220" t="s">
        <v>2316</v>
      </c>
      <c r="E444" s="221" t="s">
        <v>558</v>
      </c>
      <c r="F444" s="219">
        <v>1</v>
      </c>
      <c r="G444" s="225">
        <v>4.5</v>
      </c>
      <c r="H444" s="576" t="s">
        <v>2996</v>
      </c>
      <c r="I444" s="223">
        <v>1</v>
      </c>
      <c r="J444" s="374">
        <v>146.387</v>
      </c>
      <c r="K444" s="427">
        <f t="shared" si="82"/>
        <v>146.387</v>
      </c>
      <c r="L444" s="308"/>
      <c r="M444" s="306"/>
      <c r="N444" s="430">
        <f t="shared" si="83"/>
        <v>0</v>
      </c>
      <c r="O444" s="499">
        <v>21</v>
      </c>
      <c r="P444" s="500">
        <v>21</v>
      </c>
      <c r="Q444" s="279"/>
      <c r="R444" s="280">
        <v>0</v>
      </c>
      <c r="S444" s="433">
        <f t="shared" si="78"/>
        <v>0</v>
      </c>
      <c r="T444" s="281">
        <f t="shared" si="84"/>
        <v>0</v>
      </c>
      <c r="U444" s="376" t="s">
        <v>3067</v>
      </c>
      <c r="AB444">
        <f t="shared" si="85"/>
        <v>0</v>
      </c>
      <c r="AC444">
        <f t="shared" si="86"/>
        <v>0</v>
      </c>
    </row>
    <row r="445" spans="1:29" ht="12.75">
      <c r="A445" s="157">
        <f t="shared" si="81"/>
        <v>445</v>
      </c>
      <c r="B445" s="219"/>
      <c r="C445" s="219" t="s">
        <v>985</v>
      </c>
      <c r="D445" s="220" t="s">
        <v>2317</v>
      </c>
      <c r="E445" s="221" t="s">
        <v>558</v>
      </c>
      <c r="F445" s="219">
        <v>1</v>
      </c>
      <c r="G445" s="225">
        <v>4.5</v>
      </c>
      <c r="H445" s="576" t="s">
        <v>2997</v>
      </c>
      <c r="I445" s="223">
        <v>1</v>
      </c>
      <c r="J445" s="374">
        <v>123.507</v>
      </c>
      <c r="K445" s="427">
        <f t="shared" si="82"/>
        <v>123.507</v>
      </c>
      <c r="L445" s="308"/>
      <c r="M445" s="306"/>
      <c r="N445" s="430">
        <f t="shared" si="83"/>
        <v>0</v>
      </c>
      <c r="O445" s="499">
        <v>29</v>
      </c>
      <c r="P445" s="500">
        <v>29</v>
      </c>
      <c r="Q445" s="279"/>
      <c r="R445" s="280">
        <v>0</v>
      </c>
      <c r="S445" s="433">
        <f t="shared" si="78"/>
        <v>0</v>
      </c>
      <c r="T445" s="281">
        <f t="shared" si="84"/>
        <v>0</v>
      </c>
      <c r="U445" s="376" t="s">
        <v>3067</v>
      </c>
      <c r="AB445">
        <f t="shared" si="85"/>
        <v>0</v>
      </c>
      <c r="AC445">
        <f t="shared" si="86"/>
        <v>0</v>
      </c>
    </row>
    <row r="446" spans="1:29" ht="12.75">
      <c r="A446" s="157">
        <f t="shared" si="81"/>
        <v>446</v>
      </c>
      <c r="B446" s="219"/>
      <c r="C446" s="219" t="s">
        <v>985</v>
      </c>
      <c r="D446" s="220" t="s">
        <v>2318</v>
      </c>
      <c r="E446" s="221" t="s">
        <v>558</v>
      </c>
      <c r="F446" s="219">
        <v>1</v>
      </c>
      <c r="G446" s="225">
        <v>4.5</v>
      </c>
      <c r="H446" s="576" t="s">
        <v>2998</v>
      </c>
      <c r="I446" s="223">
        <v>1</v>
      </c>
      <c r="J446" s="374">
        <v>118.502</v>
      </c>
      <c r="K446" s="427">
        <f t="shared" si="82"/>
        <v>118.502</v>
      </c>
      <c r="L446" s="308"/>
      <c r="M446" s="306"/>
      <c r="N446" s="430">
        <f t="shared" si="83"/>
        <v>0</v>
      </c>
      <c r="O446" s="499">
        <v>33</v>
      </c>
      <c r="P446" s="500">
        <v>33</v>
      </c>
      <c r="Q446" s="279"/>
      <c r="R446" s="280">
        <v>0</v>
      </c>
      <c r="S446" s="433">
        <f t="shared" si="78"/>
        <v>0</v>
      </c>
      <c r="T446" s="281">
        <f t="shared" si="84"/>
        <v>0</v>
      </c>
      <c r="U446" s="376" t="s">
        <v>3067</v>
      </c>
      <c r="AB446">
        <f t="shared" si="85"/>
        <v>0</v>
      </c>
      <c r="AC446">
        <f t="shared" si="86"/>
        <v>0</v>
      </c>
    </row>
    <row r="447" spans="1:29" ht="12.75">
      <c r="A447" s="157">
        <f t="shared" si="81"/>
        <v>447</v>
      </c>
      <c r="B447" s="219"/>
      <c r="C447" s="219" t="s">
        <v>985</v>
      </c>
      <c r="D447" s="220" t="s">
        <v>2319</v>
      </c>
      <c r="E447" s="221" t="s">
        <v>558</v>
      </c>
      <c r="F447" s="219">
        <v>1</v>
      </c>
      <c r="G447" s="225">
        <v>4.5</v>
      </c>
      <c r="H447" s="576" t="s">
        <v>2999</v>
      </c>
      <c r="I447" s="223">
        <v>1</v>
      </c>
      <c r="J447" s="374">
        <v>115.35600000000001</v>
      </c>
      <c r="K447" s="427">
        <f t="shared" si="82"/>
        <v>115.35600000000001</v>
      </c>
      <c r="L447" s="308"/>
      <c r="M447" s="306"/>
      <c r="N447" s="430">
        <f t="shared" si="83"/>
        <v>0</v>
      </c>
      <c r="O447" s="499">
        <v>41</v>
      </c>
      <c r="P447" s="500">
        <v>41</v>
      </c>
      <c r="Q447" s="279"/>
      <c r="R447" s="280">
        <v>0</v>
      </c>
      <c r="S447" s="433">
        <f t="shared" si="78"/>
        <v>0</v>
      </c>
      <c r="T447" s="281">
        <f t="shared" si="84"/>
        <v>0</v>
      </c>
      <c r="U447" s="376" t="s">
        <v>3067</v>
      </c>
      <c r="AB447">
        <f t="shared" si="85"/>
        <v>0</v>
      </c>
      <c r="AC447">
        <f t="shared" si="86"/>
        <v>0</v>
      </c>
    </row>
    <row r="448" spans="1:29" ht="12.75">
      <c r="A448" s="157">
        <f t="shared" si="81"/>
        <v>448</v>
      </c>
      <c r="B448" s="219"/>
      <c r="C448" s="219" t="s">
        <v>985</v>
      </c>
      <c r="D448" s="220" t="s">
        <v>2320</v>
      </c>
      <c r="E448" s="221" t="s">
        <v>558</v>
      </c>
      <c r="F448" s="219">
        <v>1</v>
      </c>
      <c r="G448" s="225">
        <v>4.5</v>
      </c>
      <c r="H448" s="576" t="s">
        <v>3000</v>
      </c>
      <c r="I448" s="223">
        <v>1</v>
      </c>
      <c r="J448" s="374">
        <v>107.062</v>
      </c>
      <c r="K448" s="427">
        <f t="shared" si="82"/>
        <v>107.062</v>
      </c>
      <c r="L448" s="308"/>
      <c r="M448" s="306"/>
      <c r="N448" s="430">
        <f t="shared" si="83"/>
        <v>0</v>
      </c>
      <c r="O448" s="499">
        <v>36</v>
      </c>
      <c r="P448" s="500">
        <v>36</v>
      </c>
      <c r="Q448" s="279"/>
      <c r="R448" s="280">
        <v>0</v>
      </c>
      <c r="S448" s="433">
        <f t="shared" si="78"/>
        <v>0</v>
      </c>
      <c r="T448" s="281">
        <f t="shared" si="84"/>
        <v>0</v>
      </c>
      <c r="U448" s="376" t="s">
        <v>3067</v>
      </c>
      <c r="AB448">
        <f t="shared" si="85"/>
        <v>0</v>
      </c>
      <c r="AC448">
        <f t="shared" si="86"/>
        <v>0</v>
      </c>
    </row>
    <row r="449" spans="1:29" ht="12.75">
      <c r="A449" s="157">
        <f t="shared" si="81"/>
        <v>449</v>
      </c>
      <c r="B449" s="219"/>
      <c r="C449" s="219" t="s">
        <v>985</v>
      </c>
      <c r="D449" s="220" t="s">
        <v>2321</v>
      </c>
      <c r="E449" s="221" t="s">
        <v>558</v>
      </c>
      <c r="F449" s="219">
        <v>1</v>
      </c>
      <c r="G449" s="225">
        <v>4.5</v>
      </c>
      <c r="H449" s="576" t="s">
        <v>3001</v>
      </c>
      <c r="I449" s="223">
        <v>1</v>
      </c>
      <c r="J449" s="374">
        <v>129.79899999999998</v>
      </c>
      <c r="K449" s="427">
        <f t="shared" si="82"/>
        <v>129.79899999999998</v>
      </c>
      <c r="L449" s="308"/>
      <c r="M449" s="306"/>
      <c r="N449" s="430">
        <f t="shared" si="83"/>
        <v>0</v>
      </c>
      <c r="O449" s="499">
        <v>28</v>
      </c>
      <c r="P449" s="500">
        <v>28</v>
      </c>
      <c r="Q449" s="279"/>
      <c r="R449" s="280">
        <v>0</v>
      </c>
      <c r="S449" s="433">
        <f t="shared" si="78"/>
        <v>0</v>
      </c>
      <c r="T449" s="281">
        <f t="shared" si="84"/>
        <v>0</v>
      </c>
      <c r="U449" s="376" t="s">
        <v>3067</v>
      </c>
      <c r="AB449">
        <f t="shared" si="85"/>
        <v>0</v>
      </c>
      <c r="AC449">
        <f t="shared" si="86"/>
        <v>0</v>
      </c>
    </row>
    <row r="450" spans="1:29" ht="12.75">
      <c r="A450" s="157">
        <f t="shared" si="81"/>
        <v>450</v>
      </c>
      <c r="B450" s="219"/>
      <c r="C450" s="219" t="s">
        <v>985</v>
      </c>
      <c r="D450" s="220" t="s">
        <v>2322</v>
      </c>
      <c r="E450" s="221" t="s">
        <v>558</v>
      </c>
      <c r="F450" s="219">
        <v>1</v>
      </c>
      <c r="G450" s="225">
        <v>4.5</v>
      </c>
      <c r="H450" s="576" t="s">
        <v>3002</v>
      </c>
      <c r="I450" s="223">
        <v>1</v>
      </c>
      <c r="J450" s="374">
        <v>129.656</v>
      </c>
      <c r="K450" s="427">
        <f t="shared" si="82"/>
        <v>129.656</v>
      </c>
      <c r="L450" s="308"/>
      <c r="M450" s="306"/>
      <c r="N450" s="430">
        <f t="shared" si="83"/>
        <v>0</v>
      </c>
      <c r="O450" s="499">
        <v>39</v>
      </c>
      <c r="P450" s="500">
        <v>39</v>
      </c>
      <c r="Q450" s="279"/>
      <c r="R450" s="280">
        <v>0</v>
      </c>
      <c r="S450" s="433">
        <f t="shared" si="78"/>
        <v>0</v>
      </c>
      <c r="T450" s="281">
        <f t="shared" si="84"/>
        <v>0</v>
      </c>
      <c r="U450" s="376" t="s">
        <v>3067</v>
      </c>
      <c r="AB450">
        <f t="shared" si="85"/>
        <v>0</v>
      </c>
      <c r="AC450">
        <f t="shared" si="86"/>
        <v>0</v>
      </c>
    </row>
    <row r="451" spans="1:29" ht="12.75">
      <c r="A451" s="157">
        <f t="shared" si="81"/>
        <v>451</v>
      </c>
      <c r="B451" s="219"/>
      <c r="C451" s="219" t="s">
        <v>985</v>
      </c>
      <c r="D451" s="220" t="s">
        <v>2323</v>
      </c>
      <c r="E451" s="221" t="s">
        <v>558</v>
      </c>
      <c r="F451" s="219">
        <v>1</v>
      </c>
      <c r="G451" s="225">
        <v>4.5</v>
      </c>
      <c r="H451" s="576" t="s">
        <v>3003</v>
      </c>
      <c r="I451" s="223">
        <v>1</v>
      </c>
      <c r="J451" s="374">
        <v>129.79899999999998</v>
      </c>
      <c r="K451" s="427">
        <f t="shared" si="82"/>
        <v>129.79899999999998</v>
      </c>
      <c r="L451" s="308"/>
      <c r="M451" s="306"/>
      <c r="N451" s="430">
        <f t="shared" si="83"/>
        <v>0</v>
      </c>
      <c r="O451" s="499">
        <v>20</v>
      </c>
      <c r="P451" s="500">
        <v>20</v>
      </c>
      <c r="Q451" s="279"/>
      <c r="R451" s="280">
        <v>0</v>
      </c>
      <c r="S451" s="433">
        <f t="shared" si="78"/>
        <v>0</v>
      </c>
      <c r="T451" s="281">
        <f t="shared" si="84"/>
        <v>0</v>
      </c>
      <c r="U451" s="376" t="s">
        <v>3067</v>
      </c>
      <c r="AB451">
        <f t="shared" si="85"/>
        <v>0</v>
      </c>
      <c r="AC451">
        <f t="shared" si="86"/>
        <v>0</v>
      </c>
    </row>
    <row r="452" spans="1:29" ht="12.75">
      <c r="A452" s="157">
        <f t="shared" si="81"/>
        <v>452</v>
      </c>
      <c r="B452" s="219"/>
      <c r="C452" s="219" t="s">
        <v>985</v>
      </c>
      <c r="D452" s="220" t="s">
        <v>2324</v>
      </c>
      <c r="E452" s="221" t="s">
        <v>558</v>
      </c>
      <c r="F452" s="219">
        <v>1</v>
      </c>
      <c r="G452" s="225">
        <v>4.5</v>
      </c>
      <c r="H452" s="576" t="s">
        <v>3004</v>
      </c>
      <c r="I452" s="223">
        <v>1</v>
      </c>
      <c r="J452" s="374">
        <v>134.947</v>
      </c>
      <c r="K452" s="427">
        <f t="shared" si="82"/>
        <v>134.947</v>
      </c>
      <c r="L452" s="308"/>
      <c r="M452" s="306"/>
      <c r="N452" s="430">
        <f t="shared" si="83"/>
        <v>0</v>
      </c>
      <c r="O452" s="499">
        <v>29</v>
      </c>
      <c r="P452" s="500">
        <v>29</v>
      </c>
      <c r="Q452" s="279"/>
      <c r="R452" s="280">
        <v>0</v>
      </c>
      <c r="S452" s="433">
        <f t="shared" si="78"/>
        <v>0</v>
      </c>
      <c r="T452" s="281">
        <f t="shared" si="84"/>
        <v>0</v>
      </c>
      <c r="U452" s="376" t="s">
        <v>3067</v>
      </c>
      <c r="AB452">
        <f t="shared" si="85"/>
        <v>0</v>
      </c>
      <c r="AC452">
        <f t="shared" si="86"/>
        <v>0</v>
      </c>
    </row>
    <row r="453" spans="1:29" ht="12.75">
      <c r="A453" s="157">
        <f t="shared" si="81"/>
        <v>453</v>
      </c>
      <c r="B453" s="219"/>
      <c r="C453" s="219" t="s">
        <v>985</v>
      </c>
      <c r="D453" s="220" t="s">
        <v>2325</v>
      </c>
      <c r="E453" s="221" t="s">
        <v>558</v>
      </c>
      <c r="F453" s="219">
        <v>1</v>
      </c>
      <c r="G453" s="225">
        <v>4.5</v>
      </c>
      <c r="H453" s="576" t="s">
        <v>3005</v>
      </c>
      <c r="I453" s="223">
        <v>1</v>
      </c>
      <c r="J453" s="374">
        <v>129.79899999999998</v>
      </c>
      <c r="K453" s="427">
        <f t="shared" si="82"/>
        <v>129.79899999999998</v>
      </c>
      <c r="L453" s="308"/>
      <c r="M453" s="306"/>
      <c r="N453" s="430">
        <f t="shared" si="83"/>
        <v>0</v>
      </c>
      <c r="O453" s="499">
        <v>34</v>
      </c>
      <c r="P453" s="500">
        <v>34</v>
      </c>
      <c r="Q453" s="279"/>
      <c r="R453" s="280">
        <v>0</v>
      </c>
      <c r="S453" s="433">
        <f t="shared" si="78"/>
        <v>0</v>
      </c>
      <c r="T453" s="281">
        <f t="shared" si="84"/>
        <v>0</v>
      </c>
      <c r="U453" s="376" t="s">
        <v>3067</v>
      </c>
      <c r="AB453">
        <f t="shared" si="85"/>
        <v>0</v>
      </c>
      <c r="AC453">
        <f t="shared" si="86"/>
        <v>0</v>
      </c>
    </row>
    <row r="454" spans="1:29" ht="12.75">
      <c r="A454" s="157">
        <f t="shared" si="81"/>
        <v>454</v>
      </c>
      <c r="B454" s="219"/>
      <c r="C454" s="219" t="s">
        <v>985</v>
      </c>
      <c r="D454" s="220" t="s">
        <v>2326</v>
      </c>
      <c r="E454" s="221" t="s">
        <v>558</v>
      </c>
      <c r="F454" s="219">
        <v>1</v>
      </c>
      <c r="G454" s="225">
        <v>4.5</v>
      </c>
      <c r="H454" s="576" t="s">
        <v>3006</v>
      </c>
      <c r="I454" s="223">
        <v>1</v>
      </c>
      <c r="J454" s="374">
        <v>129.79899999999998</v>
      </c>
      <c r="K454" s="427">
        <f t="shared" si="82"/>
        <v>129.79899999999998</v>
      </c>
      <c r="L454" s="308"/>
      <c r="M454" s="306"/>
      <c r="N454" s="430">
        <f t="shared" si="83"/>
        <v>0</v>
      </c>
      <c r="O454" s="499">
        <v>28</v>
      </c>
      <c r="P454" s="500">
        <v>28</v>
      </c>
      <c r="Q454" s="279"/>
      <c r="R454" s="280">
        <v>0</v>
      </c>
      <c r="S454" s="433">
        <f t="shared" si="78"/>
        <v>0</v>
      </c>
      <c r="T454" s="281">
        <f t="shared" si="84"/>
        <v>0</v>
      </c>
      <c r="U454" s="376" t="s">
        <v>3067</v>
      </c>
      <c r="AB454">
        <f t="shared" si="85"/>
        <v>0</v>
      </c>
      <c r="AC454">
        <f t="shared" si="86"/>
        <v>0</v>
      </c>
    </row>
    <row r="455" spans="1:29" ht="12.75">
      <c r="A455" s="157">
        <f t="shared" si="81"/>
        <v>455</v>
      </c>
      <c r="B455" s="219"/>
      <c r="C455" s="219" t="s">
        <v>985</v>
      </c>
      <c r="D455" s="220" t="s">
        <v>2327</v>
      </c>
      <c r="E455" s="221" t="s">
        <v>558</v>
      </c>
      <c r="F455" s="219">
        <v>1</v>
      </c>
      <c r="G455" s="225">
        <v>4.5</v>
      </c>
      <c r="H455" s="576" t="s">
        <v>3007</v>
      </c>
      <c r="I455" s="223">
        <v>1</v>
      </c>
      <c r="J455" s="374">
        <v>97.5239</v>
      </c>
      <c r="K455" s="427">
        <f t="shared" si="82"/>
        <v>97.5239</v>
      </c>
      <c r="L455" s="308"/>
      <c r="M455" s="306"/>
      <c r="N455" s="430">
        <f t="shared" si="83"/>
        <v>0</v>
      </c>
      <c r="O455" s="499">
        <v>8</v>
      </c>
      <c r="P455" s="500">
        <v>8</v>
      </c>
      <c r="Q455" s="279"/>
      <c r="R455" s="280">
        <v>0</v>
      </c>
      <c r="S455" s="433">
        <f t="shared" si="78"/>
        <v>0</v>
      </c>
      <c r="T455" s="281">
        <f t="shared" si="84"/>
        <v>0</v>
      </c>
      <c r="U455" s="435" t="s">
        <v>3068</v>
      </c>
      <c r="AB455">
        <f t="shared" si="85"/>
        <v>0</v>
      </c>
      <c r="AC455">
        <f t="shared" si="86"/>
        <v>0</v>
      </c>
    </row>
    <row r="456" spans="1:29" ht="12.75">
      <c r="A456" s="157">
        <f t="shared" si="81"/>
        <v>456</v>
      </c>
      <c r="B456" s="219"/>
      <c r="C456" s="219" t="s">
        <v>985</v>
      </c>
      <c r="D456" s="220" t="s">
        <v>2328</v>
      </c>
      <c r="E456" s="221" t="s">
        <v>558</v>
      </c>
      <c r="F456" s="219">
        <v>1</v>
      </c>
      <c r="G456" s="225">
        <v>4.5</v>
      </c>
      <c r="H456" s="576" t="s">
        <v>3008</v>
      </c>
      <c r="I456" s="223">
        <v>1</v>
      </c>
      <c r="J456" s="374">
        <v>83.7816</v>
      </c>
      <c r="K456" s="427">
        <f t="shared" si="82"/>
        <v>83.7816</v>
      </c>
      <c r="L456" s="308"/>
      <c r="M456" s="306"/>
      <c r="N456" s="430">
        <f t="shared" si="83"/>
        <v>0</v>
      </c>
      <c r="O456" s="499">
        <v>23</v>
      </c>
      <c r="P456" s="500">
        <v>23</v>
      </c>
      <c r="Q456" s="279"/>
      <c r="R456" s="280">
        <v>0</v>
      </c>
      <c r="S456" s="433">
        <f t="shared" si="78"/>
        <v>0</v>
      </c>
      <c r="T456" s="281">
        <f t="shared" si="84"/>
        <v>0</v>
      </c>
      <c r="U456" s="435" t="s">
        <v>3068</v>
      </c>
      <c r="AB456">
        <f t="shared" si="85"/>
        <v>0</v>
      </c>
      <c r="AC456">
        <f t="shared" si="86"/>
        <v>0</v>
      </c>
    </row>
    <row r="457" spans="1:29" ht="33.75">
      <c r="A457" s="157">
        <f t="shared" si="81"/>
        <v>457</v>
      </c>
      <c r="B457" s="219"/>
      <c r="C457" s="219" t="s">
        <v>985</v>
      </c>
      <c r="D457" s="220" t="s">
        <v>2329</v>
      </c>
      <c r="E457" s="221" t="s">
        <v>558</v>
      </c>
      <c r="F457" s="219">
        <v>1</v>
      </c>
      <c r="G457" s="225">
        <v>4.5</v>
      </c>
      <c r="H457" s="578" t="s">
        <v>3009</v>
      </c>
      <c r="I457" s="223">
        <v>1</v>
      </c>
      <c r="J457" s="374">
        <v>100.5555</v>
      </c>
      <c r="K457" s="427">
        <f t="shared" si="82"/>
        <v>100.5555</v>
      </c>
      <c r="L457" s="308"/>
      <c r="M457" s="306"/>
      <c r="N457" s="430">
        <f t="shared" si="83"/>
        <v>0</v>
      </c>
      <c r="O457" s="499">
        <v>4</v>
      </c>
      <c r="P457" s="500">
        <v>4</v>
      </c>
      <c r="Q457" s="279"/>
      <c r="R457" s="280">
        <v>0</v>
      </c>
      <c r="S457" s="433">
        <f t="shared" si="78"/>
        <v>0</v>
      </c>
      <c r="T457" s="281">
        <f t="shared" si="84"/>
        <v>0</v>
      </c>
      <c r="U457" s="435" t="s">
        <v>3068</v>
      </c>
      <c r="AB457">
        <f t="shared" si="85"/>
        <v>0</v>
      </c>
      <c r="AC457">
        <f t="shared" si="86"/>
        <v>0</v>
      </c>
    </row>
    <row r="458" spans="1:29" ht="12.75">
      <c r="A458" s="157">
        <f t="shared" si="81"/>
        <v>458</v>
      </c>
      <c r="B458" s="219"/>
      <c r="C458" s="219" t="s">
        <v>874</v>
      </c>
      <c r="D458" s="220" t="s">
        <v>2330</v>
      </c>
      <c r="E458" s="221" t="s">
        <v>558</v>
      </c>
      <c r="F458" s="219">
        <v>1</v>
      </c>
      <c r="G458" s="222">
        <v>4.5</v>
      </c>
      <c r="H458" s="503" t="s">
        <v>159</v>
      </c>
      <c r="I458" s="223">
        <v>1</v>
      </c>
      <c r="J458" s="386">
        <v>285</v>
      </c>
      <c r="K458" s="427">
        <f t="shared" si="82"/>
        <v>285</v>
      </c>
      <c r="L458" s="307"/>
      <c r="M458" s="306"/>
      <c r="N458" s="430">
        <f t="shared" si="83"/>
        <v>0</v>
      </c>
      <c r="O458" s="499">
        <v>0</v>
      </c>
      <c r="P458" s="500">
        <v>0</v>
      </c>
      <c r="Q458" s="279"/>
      <c r="R458" s="280">
        <v>0</v>
      </c>
      <c r="S458" s="433">
        <f aca="true" t="shared" si="87" ref="S458:S521">R458*J458</f>
        <v>0</v>
      </c>
      <c r="T458" s="281">
        <f t="shared" si="84"/>
        <v>0</v>
      </c>
      <c r="U458" s="297" t="s">
        <v>1616</v>
      </c>
      <c r="AB458">
        <f t="shared" si="85"/>
        <v>0</v>
      </c>
      <c r="AC458">
        <f t="shared" si="86"/>
        <v>0</v>
      </c>
    </row>
    <row r="459" spans="1:29" ht="12.75">
      <c r="A459" s="157">
        <f t="shared" si="81"/>
        <v>459</v>
      </c>
      <c r="B459" s="219"/>
      <c r="C459" s="219" t="s">
        <v>874</v>
      </c>
      <c r="D459" s="220" t="s">
        <v>2331</v>
      </c>
      <c r="E459" s="221" t="s">
        <v>558</v>
      </c>
      <c r="F459" s="219">
        <v>1</v>
      </c>
      <c r="G459" s="222">
        <v>4.5</v>
      </c>
      <c r="H459" s="503" t="s">
        <v>1342</v>
      </c>
      <c r="I459" s="223">
        <v>1</v>
      </c>
      <c r="J459" s="386">
        <v>285</v>
      </c>
      <c r="K459" s="427">
        <f t="shared" si="82"/>
        <v>285</v>
      </c>
      <c r="L459" s="307"/>
      <c r="M459" s="306"/>
      <c r="N459" s="430">
        <f t="shared" si="83"/>
        <v>0</v>
      </c>
      <c r="O459" s="499">
        <v>0</v>
      </c>
      <c r="P459" s="500">
        <v>0</v>
      </c>
      <c r="Q459" s="279"/>
      <c r="R459" s="280">
        <v>0</v>
      </c>
      <c r="S459" s="433">
        <f t="shared" si="87"/>
        <v>0</v>
      </c>
      <c r="T459" s="281">
        <f t="shared" si="84"/>
        <v>0</v>
      </c>
      <c r="U459" s="297" t="s">
        <v>1616</v>
      </c>
      <c r="AB459">
        <f t="shared" si="85"/>
        <v>0</v>
      </c>
      <c r="AC459">
        <f t="shared" si="86"/>
        <v>0</v>
      </c>
    </row>
    <row r="460" spans="1:29" ht="12.75">
      <c r="A460" s="157">
        <f t="shared" si="81"/>
        <v>460</v>
      </c>
      <c r="B460" s="219"/>
      <c r="C460" s="219" t="s">
        <v>874</v>
      </c>
      <c r="D460" s="220" t="s">
        <v>2332</v>
      </c>
      <c r="E460" s="221" t="s">
        <v>558</v>
      </c>
      <c r="F460" s="219">
        <v>1</v>
      </c>
      <c r="G460" s="222">
        <v>4.5</v>
      </c>
      <c r="H460" s="503" t="s">
        <v>1343</v>
      </c>
      <c r="I460" s="223">
        <v>1</v>
      </c>
      <c r="J460" s="386">
        <v>285</v>
      </c>
      <c r="K460" s="427">
        <f t="shared" si="82"/>
        <v>285</v>
      </c>
      <c r="L460" s="307"/>
      <c r="M460" s="306"/>
      <c r="N460" s="430">
        <f t="shared" si="83"/>
        <v>0</v>
      </c>
      <c r="O460" s="499">
        <v>0</v>
      </c>
      <c r="P460" s="500">
        <v>0</v>
      </c>
      <c r="Q460" s="279"/>
      <c r="R460" s="280">
        <v>0</v>
      </c>
      <c r="S460" s="433">
        <f t="shared" si="87"/>
        <v>0</v>
      </c>
      <c r="T460" s="281">
        <f t="shared" si="84"/>
        <v>0</v>
      </c>
      <c r="U460" s="297" t="s">
        <v>1616</v>
      </c>
      <c r="AB460">
        <f t="shared" si="85"/>
        <v>0</v>
      </c>
      <c r="AC460">
        <f t="shared" si="86"/>
        <v>0</v>
      </c>
    </row>
    <row r="461" spans="1:29" ht="12.75">
      <c r="A461" s="157">
        <f t="shared" si="81"/>
        <v>461</v>
      </c>
      <c r="B461" s="219"/>
      <c r="C461" s="219" t="s">
        <v>874</v>
      </c>
      <c r="D461" s="220" t="s">
        <v>2333</v>
      </c>
      <c r="E461" s="221" t="s">
        <v>558</v>
      </c>
      <c r="F461" s="219">
        <v>1</v>
      </c>
      <c r="G461" s="222">
        <v>4.5</v>
      </c>
      <c r="H461" s="503" t="s">
        <v>1344</v>
      </c>
      <c r="I461" s="223">
        <v>1</v>
      </c>
      <c r="J461" s="386">
        <v>285</v>
      </c>
      <c r="K461" s="427">
        <f t="shared" si="82"/>
        <v>285</v>
      </c>
      <c r="L461" s="307"/>
      <c r="M461" s="306"/>
      <c r="N461" s="430">
        <f t="shared" si="83"/>
        <v>0</v>
      </c>
      <c r="O461" s="499">
        <v>0</v>
      </c>
      <c r="P461" s="500">
        <v>0</v>
      </c>
      <c r="Q461" s="279"/>
      <c r="R461" s="280">
        <v>0</v>
      </c>
      <c r="S461" s="433">
        <f t="shared" si="87"/>
        <v>0</v>
      </c>
      <c r="T461" s="281">
        <f t="shared" si="84"/>
        <v>0</v>
      </c>
      <c r="U461" s="297" t="s">
        <v>1616</v>
      </c>
      <c r="AB461">
        <f t="shared" si="85"/>
        <v>0</v>
      </c>
      <c r="AC461">
        <f t="shared" si="86"/>
        <v>0</v>
      </c>
    </row>
    <row r="462" spans="1:29" ht="12.75">
      <c r="A462" s="157">
        <f t="shared" si="81"/>
        <v>462</v>
      </c>
      <c r="B462" s="219"/>
      <c r="C462" s="219" t="s">
        <v>874</v>
      </c>
      <c r="D462" s="220" t="s">
        <v>2334</v>
      </c>
      <c r="E462" s="221" t="s">
        <v>558</v>
      </c>
      <c r="F462" s="219">
        <v>1</v>
      </c>
      <c r="G462" s="222">
        <v>4.5</v>
      </c>
      <c r="H462" s="399" t="s">
        <v>1345</v>
      </c>
      <c r="I462" s="223">
        <v>1</v>
      </c>
      <c r="J462" s="386">
        <v>285</v>
      </c>
      <c r="K462" s="427">
        <f t="shared" si="82"/>
        <v>285</v>
      </c>
      <c r="L462" s="307"/>
      <c r="M462" s="306"/>
      <c r="N462" s="430">
        <f t="shared" si="83"/>
        <v>0</v>
      </c>
      <c r="O462" s="499">
        <v>0</v>
      </c>
      <c r="P462" s="500">
        <v>0</v>
      </c>
      <c r="Q462" s="279"/>
      <c r="R462" s="280">
        <v>0</v>
      </c>
      <c r="S462" s="433">
        <f t="shared" si="87"/>
        <v>0</v>
      </c>
      <c r="T462" s="281">
        <f t="shared" si="84"/>
        <v>0</v>
      </c>
      <c r="U462" s="297" t="s">
        <v>1616</v>
      </c>
      <c r="AB462">
        <f t="shared" si="85"/>
        <v>0</v>
      </c>
      <c r="AC462">
        <f t="shared" si="86"/>
        <v>0</v>
      </c>
    </row>
    <row r="463" spans="1:29" ht="25.5">
      <c r="A463" s="157">
        <f t="shared" si="81"/>
        <v>463</v>
      </c>
      <c r="B463" s="219"/>
      <c r="C463" s="219" t="s">
        <v>874</v>
      </c>
      <c r="D463" s="220" t="s">
        <v>2335</v>
      </c>
      <c r="E463" s="221" t="s">
        <v>558</v>
      </c>
      <c r="F463" s="219">
        <v>1</v>
      </c>
      <c r="G463" s="222">
        <v>4.5</v>
      </c>
      <c r="H463" s="399" t="s">
        <v>1346</v>
      </c>
      <c r="I463" s="223">
        <v>1</v>
      </c>
      <c r="J463" s="386">
        <v>306</v>
      </c>
      <c r="K463" s="427">
        <f t="shared" si="82"/>
        <v>306</v>
      </c>
      <c r="L463" s="307"/>
      <c r="M463" s="306"/>
      <c r="N463" s="430">
        <f t="shared" si="83"/>
        <v>0</v>
      </c>
      <c r="O463" s="499">
        <v>0</v>
      </c>
      <c r="P463" s="500">
        <v>0</v>
      </c>
      <c r="Q463" s="279"/>
      <c r="R463" s="280">
        <v>0</v>
      </c>
      <c r="S463" s="433">
        <f t="shared" si="87"/>
        <v>0</v>
      </c>
      <c r="T463" s="281">
        <f t="shared" si="84"/>
        <v>0</v>
      </c>
      <c r="U463" s="297" t="s">
        <v>1616</v>
      </c>
      <c r="AB463">
        <f t="shared" si="85"/>
        <v>0</v>
      </c>
      <c r="AC463">
        <f t="shared" si="86"/>
        <v>0</v>
      </c>
    </row>
    <row r="464" spans="1:29" ht="25.5">
      <c r="A464" s="157">
        <f t="shared" si="81"/>
        <v>464</v>
      </c>
      <c r="B464" s="219"/>
      <c r="C464" s="219" t="s">
        <v>874</v>
      </c>
      <c r="D464" s="220" t="s">
        <v>2336</v>
      </c>
      <c r="E464" s="221" t="s">
        <v>558</v>
      </c>
      <c r="F464" s="219">
        <v>1</v>
      </c>
      <c r="G464" s="222">
        <v>4.5</v>
      </c>
      <c r="H464" s="399" t="s">
        <v>1347</v>
      </c>
      <c r="I464" s="223">
        <v>1</v>
      </c>
      <c r="J464" s="386">
        <v>306</v>
      </c>
      <c r="K464" s="427">
        <f t="shared" si="82"/>
        <v>306</v>
      </c>
      <c r="L464" s="307"/>
      <c r="M464" s="306"/>
      <c r="N464" s="430">
        <f t="shared" si="83"/>
        <v>0</v>
      </c>
      <c r="O464" s="499">
        <v>0</v>
      </c>
      <c r="P464" s="500">
        <v>0</v>
      </c>
      <c r="Q464" s="279"/>
      <c r="R464" s="280">
        <v>0</v>
      </c>
      <c r="S464" s="433">
        <f t="shared" si="87"/>
        <v>0</v>
      </c>
      <c r="T464" s="281">
        <f t="shared" si="84"/>
        <v>0</v>
      </c>
      <c r="U464" s="297" t="s">
        <v>1616</v>
      </c>
      <c r="AB464">
        <f t="shared" si="85"/>
        <v>0</v>
      </c>
      <c r="AC464">
        <f t="shared" si="86"/>
        <v>0</v>
      </c>
    </row>
    <row r="465" spans="1:29" ht="12.75">
      <c r="A465" s="157">
        <f t="shared" si="81"/>
        <v>465</v>
      </c>
      <c r="B465" s="219"/>
      <c r="C465" s="219" t="s">
        <v>874</v>
      </c>
      <c r="D465" s="220" t="s">
        <v>2337</v>
      </c>
      <c r="E465" s="221" t="s">
        <v>558</v>
      </c>
      <c r="F465" s="219">
        <v>1</v>
      </c>
      <c r="G465" s="222">
        <v>4.5</v>
      </c>
      <c r="H465" s="399" t="s">
        <v>158</v>
      </c>
      <c r="I465" s="223">
        <v>1</v>
      </c>
      <c r="J465" s="386">
        <v>285</v>
      </c>
      <c r="K465" s="427">
        <f t="shared" si="82"/>
        <v>285</v>
      </c>
      <c r="L465" s="307"/>
      <c r="M465" s="306"/>
      <c r="N465" s="430">
        <f t="shared" si="83"/>
        <v>0</v>
      </c>
      <c r="O465" s="499">
        <v>0</v>
      </c>
      <c r="P465" s="500">
        <v>0</v>
      </c>
      <c r="Q465" s="279"/>
      <c r="R465" s="280">
        <v>0</v>
      </c>
      <c r="S465" s="433">
        <f t="shared" si="87"/>
        <v>0</v>
      </c>
      <c r="T465" s="281">
        <f t="shared" si="84"/>
        <v>0</v>
      </c>
      <c r="U465" s="297" t="s">
        <v>1616</v>
      </c>
      <c r="AB465">
        <f t="shared" si="85"/>
        <v>0</v>
      </c>
      <c r="AC465">
        <f t="shared" si="86"/>
        <v>0</v>
      </c>
    </row>
    <row r="466" spans="1:29" ht="12.75">
      <c r="A466" s="157">
        <f t="shared" si="81"/>
        <v>466</v>
      </c>
      <c r="B466" s="219"/>
      <c r="C466" s="219" t="s">
        <v>874</v>
      </c>
      <c r="D466" s="220" t="s">
        <v>2338</v>
      </c>
      <c r="E466" s="221" t="s">
        <v>558</v>
      </c>
      <c r="F466" s="219">
        <v>1</v>
      </c>
      <c r="G466" s="222">
        <v>4.5</v>
      </c>
      <c r="H466" s="399" t="s">
        <v>1348</v>
      </c>
      <c r="I466" s="223">
        <v>1</v>
      </c>
      <c r="J466" s="386">
        <v>285</v>
      </c>
      <c r="K466" s="427">
        <f t="shared" si="82"/>
        <v>285</v>
      </c>
      <c r="L466" s="307"/>
      <c r="M466" s="306"/>
      <c r="N466" s="430">
        <f t="shared" si="83"/>
        <v>0</v>
      </c>
      <c r="O466" s="499">
        <v>0</v>
      </c>
      <c r="P466" s="500">
        <v>0</v>
      </c>
      <c r="Q466" s="279"/>
      <c r="R466" s="280">
        <v>0</v>
      </c>
      <c r="S466" s="433">
        <f t="shared" si="87"/>
        <v>0</v>
      </c>
      <c r="T466" s="281">
        <f t="shared" si="84"/>
        <v>0</v>
      </c>
      <c r="U466" s="297" t="s">
        <v>1616</v>
      </c>
      <c r="AB466">
        <f t="shared" si="85"/>
        <v>0</v>
      </c>
      <c r="AC466">
        <f t="shared" si="86"/>
        <v>0</v>
      </c>
    </row>
    <row r="467" spans="1:29" ht="12.75">
      <c r="A467" s="157">
        <f t="shared" si="81"/>
        <v>467</v>
      </c>
      <c r="B467" s="219"/>
      <c r="C467" s="219" t="s">
        <v>874</v>
      </c>
      <c r="D467" s="220" t="s">
        <v>2339</v>
      </c>
      <c r="E467" s="221" t="s">
        <v>558</v>
      </c>
      <c r="F467" s="219">
        <v>1</v>
      </c>
      <c r="G467" s="222">
        <v>4.5</v>
      </c>
      <c r="H467" s="399" t="s">
        <v>1350</v>
      </c>
      <c r="I467" s="223">
        <v>1</v>
      </c>
      <c r="J467" s="386">
        <v>285</v>
      </c>
      <c r="K467" s="427">
        <f t="shared" si="82"/>
        <v>285</v>
      </c>
      <c r="L467" s="307"/>
      <c r="M467" s="306"/>
      <c r="N467" s="430">
        <f t="shared" si="83"/>
        <v>0</v>
      </c>
      <c r="O467" s="499">
        <v>0</v>
      </c>
      <c r="P467" s="500">
        <v>0</v>
      </c>
      <c r="Q467" s="279"/>
      <c r="R467" s="280">
        <v>0</v>
      </c>
      <c r="S467" s="433">
        <f t="shared" si="87"/>
        <v>0</v>
      </c>
      <c r="T467" s="281">
        <f t="shared" si="84"/>
        <v>0</v>
      </c>
      <c r="U467" s="297" t="s">
        <v>1616</v>
      </c>
      <c r="AB467">
        <f t="shared" si="85"/>
        <v>0</v>
      </c>
      <c r="AC467">
        <f t="shared" si="86"/>
        <v>0</v>
      </c>
    </row>
    <row r="468" spans="1:29" ht="25.5">
      <c r="A468" s="157">
        <f t="shared" si="81"/>
        <v>468</v>
      </c>
      <c r="B468" s="219"/>
      <c r="C468" s="219" t="s">
        <v>874</v>
      </c>
      <c r="D468" s="220" t="s">
        <v>2340</v>
      </c>
      <c r="E468" s="221" t="s">
        <v>558</v>
      </c>
      <c r="F468" s="219">
        <v>1</v>
      </c>
      <c r="G468" s="222">
        <v>4.5</v>
      </c>
      <c r="H468" s="399" t="s">
        <v>1351</v>
      </c>
      <c r="I468" s="223">
        <v>1</v>
      </c>
      <c r="J468" s="386">
        <v>285</v>
      </c>
      <c r="K468" s="427">
        <f t="shared" si="82"/>
        <v>285</v>
      </c>
      <c r="L468" s="307"/>
      <c r="M468" s="306"/>
      <c r="N468" s="430">
        <f t="shared" si="83"/>
        <v>0</v>
      </c>
      <c r="O468" s="499">
        <v>0</v>
      </c>
      <c r="P468" s="500">
        <v>0</v>
      </c>
      <c r="Q468" s="279"/>
      <c r="R468" s="280">
        <v>0</v>
      </c>
      <c r="S468" s="433">
        <f t="shared" si="87"/>
        <v>0</v>
      </c>
      <c r="T468" s="281">
        <f t="shared" si="84"/>
        <v>0</v>
      </c>
      <c r="U468" s="297" t="s">
        <v>1616</v>
      </c>
      <c r="AB468">
        <f t="shared" si="85"/>
        <v>0</v>
      </c>
      <c r="AC468">
        <f t="shared" si="86"/>
        <v>0</v>
      </c>
    </row>
    <row r="469" spans="1:29" ht="25.5">
      <c r="A469" s="157">
        <f t="shared" si="81"/>
        <v>469</v>
      </c>
      <c r="B469" s="219"/>
      <c r="C469" s="219" t="s">
        <v>874</v>
      </c>
      <c r="D469" s="220" t="s">
        <v>2341</v>
      </c>
      <c r="E469" s="221" t="s">
        <v>558</v>
      </c>
      <c r="F469" s="219">
        <v>1</v>
      </c>
      <c r="G469" s="222">
        <v>4.5</v>
      </c>
      <c r="H469" s="399" t="s">
        <v>1352</v>
      </c>
      <c r="I469" s="223">
        <v>1</v>
      </c>
      <c r="J469" s="386">
        <v>285</v>
      </c>
      <c r="K469" s="427">
        <f t="shared" si="82"/>
        <v>285</v>
      </c>
      <c r="L469" s="307"/>
      <c r="M469" s="306"/>
      <c r="N469" s="430">
        <f t="shared" si="83"/>
        <v>0</v>
      </c>
      <c r="O469" s="499">
        <v>0</v>
      </c>
      <c r="P469" s="500">
        <v>0</v>
      </c>
      <c r="Q469" s="279"/>
      <c r="R469" s="280">
        <v>0</v>
      </c>
      <c r="S469" s="433">
        <f t="shared" si="87"/>
        <v>0</v>
      </c>
      <c r="T469" s="281">
        <f t="shared" si="84"/>
        <v>0</v>
      </c>
      <c r="U469" s="297" t="s">
        <v>1616</v>
      </c>
      <c r="AB469">
        <f t="shared" si="85"/>
        <v>0</v>
      </c>
      <c r="AC469">
        <f t="shared" si="86"/>
        <v>0</v>
      </c>
    </row>
    <row r="470" spans="1:29" ht="25.5">
      <c r="A470" s="157">
        <f t="shared" si="81"/>
        <v>470</v>
      </c>
      <c r="B470" s="219"/>
      <c r="C470" s="219" t="s">
        <v>874</v>
      </c>
      <c r="D470" s="220" t="s">
        <v>2342</v>
      </c>
      <c r="E470" s="221" t="s">
        <v>558</v>
      </c>
      <c r="F470" s="219">
        <v>1</v>
      </c>
      <c r="G470" s="222">
        <v>4.5</v>
      </c>
      <c r="H470" s="399" t="s">
        <v>1354</v>
      </c>
      <c r="I470" s="223">
        <v>1</v>
      </c>
      <c r="J470" s="386">
        <v>285</v>
      </c>
      <c r="K470" s="427">
        <f t="shared" si="82"/>
        <v>285</v>
      </c>
      <c r="L470" s="307"/>
      <c r="M470" s="306"/>
      <c r="N470" s="430">
        <f t="shared" si="83"/>
        <v>0</v>
      </c>
      <c r="O470" s="499">
        <v>0</v>
      </c>
      <c r="P470" s="500">
        <v>0</v>
      </c>
      <c r="Q470" s="279"/>
      <c r="R470" s="280">
        <v>0</v>
      </c>
      <c r="S470" s="433">
        <f t="shared" si="87"/>
        <v>0</v>
      </c>
      <c r="T470" s="281">
        <f t="shared" si="84"/>
        <v>0</v>
      </c>
      <c r="U470" s="297" t="s">
        <v>1616</v>
      </c>
      <c r="AB470">
        <f t="shared" si="85"/>
        <v>0</v>
      </c>
      <c r="AC470">
        <f t="shared" si="86"/>
        <v>0</v>
      </c>
    </row>
    <row r="471" spans="1:29" ht="25.5">
      <c r="A471" s="157">
        <f t="shared" si="81"/>
        <v>471</v>
      </c>
      <c r="B471" s="219"/>
      <c r="C471" s="219" t="s">
        <v>874</v>
      </c>
      <c r="D471" s="220" t="s">
        <v>2343</v>
      </c>
      <c r="E471" s="221" t="s">
        <v>558</v>
      </c>
      <c r="F471" s="219">
        <v>1</v>
      </c>
      <c r="G471" s="222">
        <v>4.5</v>
      </c>
      <c r="H471" s="399" t="s">
        <v>1355</v>
      </c>
      <c r="I471" s="223">
        <v>1</v>
      </c>
      <c r="J471" s="386">
        <v>285</v>
      </c>
      <c r="K471" s="427">
        <f t="shared" si="82"/>
        <v>285</v>
      </c>
      <c r="L471" s="307"/>
      <c r="M471" s="306"/>
      <c r="N471" s="430">
        <f t="shared" si="83"/>
        <v>0</v>
      </c>
      <c r="O471" s="499">
        <v>0</v>
      </c>
      <c r="P471" s="500">
        <v>0</v>
      </c>
      <c r="Q471" s="279"/>
      <c r="R471" s="280">
        <v>0</v>
      </c>
      <c r="S471" s="433">
        <f t="shared" si="87"/>
        <v>0</v>
      </c>
      <c r="T471" s="281">
        <f t="shared" si="84"/>
        <v>0</v>
      </c>
      <c r="U471" s="297" t="s">
        <v>1616</v>
      </c>
      <c r="AB471">
        <f t="shared" si="85"/>
        <v>0</v>
      </c>
      <c r="AC471">
        <f t="shared" si="86"/>
        <v>0</v>
      </c>
    </row>
    <row r="472" spans="1:29" ht="38.25">
      <c r="A472" s="157">
        <f t="shared" si="81"/>
        <v>472</v>
      </c>
      <c r="B472" s="219"/>
      <c r="C472" s="219" t="s">
        <v>874</v>
      </c>
      <c r="D472" s="220" t="s">
        <v>2344</v>
      </c>
      <c r="E472" s="221" t="s">
        <v>558</v>
      </c>
      <c r="F472" s="219">
        <v>1</v>
      </c>
      <c r="G472" s="222">
        <v>4.5</v>
      </c>
      <c r="H472" s="399" t="s">
        <v>1356</v>
      </c>
      <c r="I472" s="223">
        <v>1</v>
      </c>
      <c r="J472" s="386">
        <v>285</v>
      </c>
      <c r="K472" s="427">
        <f t="shared" si="82"/>
        <v>285</v>
      </c>
      <c r="L472" s="307"/>
      <c r="M472" s="306"/>
      <c r="N472" s="430">
        <f t="shared" si="83"/>
        <v>0</v>
      </c>
      <c r="O472" s="499">
        <v>0</v>
      </c>
      <c r="P472" s="500">
        <v>0</v>
      </c>
      <c r="Q472" s="279"/>
      <c r="R472" s="280">
        <v>0</v>
      </c>
      <c r="S472" s="433">
        <f t="shared" si="87"/>
        <v>0</v>
      </c>
      <c r="T472" s="281">
        <f t="shared" si="84"/>
        <v>0</v>
      </c>
      <c r="U472" s="297" t="s">
        <v>1616</v>
      </c>
      <c r="AB472">
        <f t="shared" si="85"/>
        <v>0</v>
      </c>
      <c r="AC472">
        <f t="shared" si="86"/>
        <v>0</v>
      </c>
    </row>
    <row r="473" spans="1:29" ht="25.5">
      <c r="A473" s="157">
        <f t="shared" si="81"/>
        <v>473</v>
      </c>
      <c r="B473" s="219"/>
      <c r="C473" s="219" t="s">
        <v>874</v>
      </c>
      <c r="D473" s="220" t="s">
        <v>2345</v>
      </c>
      <c r="E473" s="221" t="s">
        <v>558</v>
      </c>
      <c r="F473" s="219">
        <v>1</v>
      </c>
      <c r="G473" s="222">
        <v>4.5</v>
      </c>
      <c r="H473" s="399" t="s">
        <v>1357</v>
      </c>
      <c r="I473" s="223">
        <v>1</v>
      </c>
      <c r="J473" s="386">
        <v>285</v>
      </c>
      <c r="K473" s="427">
        <f t="shared" si="82"/>
        <v>285</v>
      </c>
      <c r="L473" s="307"/>
      <c r="M473" s="306"/>
      <c r="N473" s="430">
        <f t="shared" si="83"/>
        <v>0</v>
      </c>
      <c r="O473" s="499">
        <v>0</v>
      </c>
      <c r="P473" s="500">
        <v>0</v>
      </c>
      <c r="Q473" s="279"/>
      <c r="R473" s="280">
        <v>0</v>
      </c>
      <c r="S473" s="433">
        <f t="shared" si="87"/>
        <v>0</v>
      </c>
      <c r="T473" s="281">
        <f t="shared" si="84"/>
        <v>0</v>
      </c>
      <c r="U473" s="297" t="s">
        <v>1616</v>
      </c>
      <c r="AB473">
        <f t="shared" si="85"/>
        <v>0</v>
      </c>
      <c r="AC473">
        <f t="shared" si="86"/>
        <v>0</v>
      </c>
    </row>
    <row r="474" spans="1:29" ht="25.5">
      <c r="A474" s="157">
        <f t="shared" si="81"/>
        <v>474</v>
      </c>
      <c r="B474" s="219"/>
      <c r="C474" s="219" t="s">
        <v>874</v>
      </c>
      <c r="D474" s="220" t="s">
        <v>2346</v>
      </c>
      <c r="E474" s="221" t="s">
        <v>558</v>
      </c>
      <c r="F474" s="219">
        <v>1</v>
      </c>
      <c r="G474" s="222">
        <v>4.5</v>
      </c>
      <c r="H474" s="399" t="s">
        <v>1358</v>
      </c>
      <c r="I474" s="223">
        <v>1</v>
      </c>
      <c r="J474" s="386">
        <v>285</v>
      </c>
      <c r="K474" s="427">
        <f t="shared" si="82"/>
        <v>285</v>
      </c>
      <c r="L474" s="307"/>
      <c r="M474" s="306"/>
      <c r="N474" s="430">
        <f t="shared" si="83"/>
        <v>0</v>
      </c>
      <c r="O474" s="499">
        <v>0</v>
      </c>
      <c r="P474" s="500">
        <v>0</v>
      </c>
      <c r="Q474" s="279"/>
      <c r="R474" s="280">
        <v>0</v>
      </c>
      <c r="S474" s="433">
        <f t="shared" si="87"/>
        <v>0</v>
      </c>
      <c r="T474" s="281">
        <f t="shared" si="84"/>
        <v>0</v>
      </c>
      <c r="U474" s="297" t="s">
        <v>1616</v>
      </c>
      <c r="AB474">
        <f t="shared" si="85"/>
        <v>0</v>
      </c>
      <c r="AC474">
        <f t="shared" si="86"/>
        <v>0</v>
      </c>
    </row>
    <row r="475" spans="1:29" ht="25.5">
      <c r="A475" s="157">
        <f t="shared" si="81"/>
        <v>475</v>
      </c>
      <c r="B475" s="219"/>
      <c r="C475" s="219" t="s">
        <v>874</v>
      </c>
      <c r="D475" s="220" t="s">
        <v>2347</v>
      </c>
      <c r="E475" s="221" t="s">
        <v>558</v>
      </c>
      <c r="F475" s="219">
        <v>1</v>
      </c>
      <c r="G475" s="222">
        <v>4.5</v>
      </c>
      <c r="H475" s="399" t="s">
        <v>1359</v>
      </c>
      <c r="I475" s="223">
        <v>1</v>
      </c>
      <c r="J475" s="386">
        <v>306</v>
      </c>
      <c r="K475" s="427">
        <f t="shared" si="82"/>
        <v>306</v>
      </c>
      <c r="L475" s="307"/>
      <c r="M475" s="306"/>
      <c r="N475" s="430">
        <f t="shared" si="83"/>
        <v>0</v>
      </c>
      <c r="O475" s="499">
        <v>0</v>
      </c>
      <c r="P475" s="500">
        <v>0</v>
      </c>
      <c r="Q475" s="279"/>
      <c r="R475" s="280">
        <v>0</v>
      </c>
      <c r="S475" s="433">
        <f t="shared" si="87"/>
        <v>0</v>
      </c>
      <c r="T475" s="281">
        <f t="shared" si="84"/>
        <v>0</v>
      </c>
      <c r="U475" s="297" t="s">
        <v>1616</v>
      </c>
      <c r="AB475">
        <f t="shared" si="85"/>
        <v>0</v>
      </c>
      <c r="AC475">
        <f t="shared" si="86"/>
        <v>0</v>
      </c>
    </row>
    <row r="476" spans="1:29" ht="25.5">
      <c r="A476" s="157">
        <f t="shared" si="81"/>
        <v>476</v>
      </c>
      <c r="B476" s="219"/>
      <c r="C476" s="219" t="s">
        <v>874</v>
      </c>
      <c r="D476" s="220" t="s">
        <v>2348</v>
      </c>
      <c r="E476" s="221" t="s">
        <v>558</v>
      </c>
      <c r="F476" s="219">
        <v>1</v>
      </c>
      <c r="G476" s="222">
        <v>4.5</v>
      </c>
      <c r="H476" s="399" t="s">
        <v>1329</v>
      </c>
      <c r="I476" s="223">
        <v>1</v>
      </c>
      <c r="J476" s="386">
        <v>285</v>
      </c>
      <c r="K476" s="427">
        <f t="shared" si="82"/>
        <v>285</v>
      </c>
      <c r="L476" s="307"/>
      <c r="M476" s="306"/>
      <c r="N476" s="430">
        <f t="shared" si="83"/>
        <v>0</v>
      </c>
      <c r="O476" s="499">
        <v>0</v>
      </c>
      <c r="P476" s="500">
        <v>0</v>
      </c>
      <c r="Q476" s="279"/>
      <c r="R476" s="280">
        <v>0</v>
      </c>
      <c r="S476" s="433">
        <f t="shared" si="87"/>
        <v>0</v>
      </c>
      <c r="T476" s="281">
        <f t="shared" si="84"/>
        <v>0</v>
      </c>
      <c r="U476" s="297" t="s">
        <v>1616</v>
      </c>
      <c r="AB476">
        <f t="shared" si="85"/>
        <v>0</v>
      </c>
      <c r="AC476">
        <f t="shared" si="86"/>
        <v>0</v>
      </c>
    </row>
    <row r="477" spans="1:29" ht="25.5">
      <c r="A477" s="157">
        <f t="shared" si="81"/>
        <v>477</v>
      </c>
      <c r="B477" s="219"/>
      <c r="C477" s="219" t="s">
        <v>874</v>
      </c>
      <c r="D477" s="220" t="s">
        <v>2349</v>
      </c>
      <c r="E477" s="221" t="s">
        <v>558</v>
      </c>
      <c r="F477" s="219">
        <v>1</v>
      </c>
      <c r="G477" s="222">
        <v>4.5</v>
      </c>
      <c r="H477" s="399" t="s">
        <v>1330</v>
      </c>
      <c r="I477" s="223">
        <v>1</v>
      </c>
      <c r="J477" s="386">
        <v>285</v>
      </c>
      <c r="K477" s="427">
        <f t="shared" si="82"/>
        <v>285</v>
      </c>
      <c r="L477" s="307"/>
      <c r="M477" s="306"/>
      <c r="N477" s="430">
        <f t="shared" si="83"/>
        <v>0</v>
      </c>
      <c r="O477" s="499">
        <v>0</v>
      </c>
      <c r="P477" s="500">
        <v>0</v>
      </c>
      <c r="Q477" s="279"/>
      <c r="R477" s="280">
        <v>0</v>
      </c>
      <c r="S477" s="433">
        <f t="shared" si="87"/>
        <v>0</v>
      </c>
      <c r="T477" s="281">
        <f t="shared" si="84"/>
        <v>0</v>
      </c>
      <c r="U477" s="297" t="s">
        <v>1616</v>
      </c>
      <c r="AB477">
        <f t="shared" si="85"/>
        <v>0</v>
      </c>
      <c r="AC477">
        <f t="shared" si="86"/>
        <v>0</v>
      </c>
    </row>
    <row r="478" spans="1:29" ht="12.75">
      <c r="A478" s="157">
        <f t="shared" si="81"/>
        <v>478</v>
      </c>
      <c r="B478" s="219"/>
      <c r="C478" s="219" t="s">
        <v>874</v>
      </c>
      <c r="D478" s="220" t="s">
        <v>2350</v>
      </c>
      <c r="E478" s="221" t="s">
        <v>558</v>
      </c>
      <c r="F478" s="219">
        <v>1</v>
      </c>
      <c r="G478" s="222">
        <v>4.5</v>
      </c>
      <c r="H478" s="399" t="s">
        <v>1331</v>
      </c>
      <c r="I478" s="223">
        <v>1</v>
      </c>
      <c r="J478" s="386">
        <v>271</v>
      </c>
      <c r="K478" s="427">
        <f t="shared" si="82"/>
        <v>271</v>
      </c>
      <c r="L478" s="307"/>
      <c r="M478" s="306"/>
      <c r="N478" s="430">
        <f t="shared" si="83"/>
        <v>0</v>
      </c>
      <c r="O478" s="499">
        <v>0</v>
      </c>
      <c r="P478" s="500">
        <v>0</v>
      </c>
      <c r="Q478" s="279"/>
      <c r="R478" s="280">
        <v>0</v>
      </c>
      <c r="S478" s="433">
        <f t="shared" si="87"/>
        <v>0</v>
      </c>
      <c r="T478" s="281">
        <f t="shared" si="84"/>
        <v>0</v>
      </c>
      <c r="U478" s="297" t="s">
        <v>1616</v>
      </c>
      <c r="AB478">
        <f t="shared" si="85"/>
        <v>0</v>
      </c>
      <c r="AC478">
        <f t="shared" si="86"/>
        <v>0</v>
      </c>
    </row>
    <row r="479" spans="1:29" ht="12.75">
      <c r="A479" s="157">
        <f t="shared" si="81"/>
        <v>479</v>
      </c>
      <c r="B479" s="219"/>
      <c r="C479" s="219" t="s">
        <v>874</v>
      </c>
      <c r="D479" s="220" t="s">
        <v>2351</v>
      </c>
      <c r="E479" s="221" t="s">
        <v>558</v>
      </c>
      <c r="F479" s="219">
        <v>1</v>
      </c>
      <c r="G479" s="222">
        <v>4.5</v>
      </c>
      <c r="H479" s="399" t="s">
        <v>1332</v>
      </c>
      <c r="I479" s="223">
        <v>1</v>
      </c>
      <c r="J479" s="386">
        <v>271</v>
      </c>
      <c r="K479" s="427">
        <f t="shared" si="82"/>
        <v>271</v>
      </c>
      <c r="L479" s="307"/>
      <c r="M479" s="306"/>
      <c r="N479" s="430">
        <f t="shared" si="83"/>
        <v>0</v>
      </c>
      <c r="O479" s="499">
        <v>0</v>
      </c>
      <c r="P479" s="500">
        <v>0</v>
      </c>
      <c r="Q479" s="279"/>
      <c r="R479" s="280">
        <v>0</v>
      </c>
      <c r="S479" s="433">
        <f t="shared" si="87"/>
        <v>0</v>
      </c>
      <c r="T479" s="281">
        <f t="shared" si="84"/>
        <v>0</v>
      </c>
      <c r="U479" s="297" t="s">
        <v>1616</v>
      </c>
      <c r="AB479">
        <f t="shared" si="85"/>
        <v>0</v>
      </c>
      <c r="AC479">
        <f t="shared" si="86"/>
        <v>0</v>
      </c>
    </row>
    <row r="480" spans="1:29" ht="25.5">
      <c r="A480" s="157">
        <f t="shared" si="81"/>
        <v>480</v>
      </c>
      <c r="B480" s="219"/>
      <c r="C480" s="219" t="s">
        <v>874</v>
      </c>
      <c r="D480" s="220" t="s">
        <v>2352</v>
      </c>
      <c r="E480" s="221" t="s">
        <v>558</v>
      </c>
      <c r="F480" s="219">
        <v>1</v>
      </c>
      <c r="G480" s="222">
        <v>4.5</v>
      </c>
      <c r="H480" s="399" t="s">
        <v>1418</v>
      </c>
      <c r="I480" s="223">
        <v>1</v>
      </c>
      <c r="J480" s="386">
        <v>271</v>
      </c>
      <c r="K480" s="427">
        <f t="shared" si="82"/>
        <v>271</v>
      </c>
      <c r="L480" s="307"/>
      <c r="M480" s="306"/>
      <c r="N480" s="430">
        <f t="shared" si="83"/>
        <v>0</v>
      </c>
      <c r="O480" s="499">
        <v>0</v>
      </c>
      <c r="P480" s="500">
        <v>0</v>
      </c>
      <c r="Q480" s="279"/>
      <c r="R480" s="280">
        <v>0</v>
      </c>
      <c r="S480" s="433">
        <f t="shared" si="87"/>
        <v>0</v>
      </c>
      <c r="T480" s="281">
        <f t="shared" si="84"/>
        <v>0</v>
      </c>
      <c r="U480" s="297" t="s">
        <v>1616</v>
      </c>
      <c r="AB480">
        <f t="shared" si="85"/>
        <v>0</v>
      </c>
      <c r="AC480">
        <f t="shared" si="86"/>
        <v>0</v>
      </c>
    </row>
    <row r="481" spans="1:29" ht="25.5">
      <c r="A481" s="157">
        <f t="shared" si="81"/>
        <v>481</v>
      </c>
      <c r="B481" s="219"/>
      <c r="C481" s="219" t="s">
        <v>874</v>
      </c>
      <c r="D481" s="220" t="s">
        <v>2353</v>
      </c>
      <c r="E481" s="221" t="s">
        <v>558</v>
      </c>
      <c r="F481" s="219">
        <v>1</v>
      </c>
      <c r="G481" s="222">
        <v>4.5</v>
      </c>
      <c r="H481" s="399" t="s">
        <v>162</v>
      </c>
      <c r="I481" s="223">
        <v>1</v>
      </c>
      <c r="J481" s="386">
        <v>271</v>
      </c>
      <c r="K481" s="427">
        <f t="shared" si="82"/>
        <v>271</v>
      </c>
      <c r="L481" s="307"/>
      <c r="M481" s="306"/>
      <c r="N481" s="430">
        <f t="shared" si="83"/>
        <v>0</v>
      </c>
      <c r="O481" s="499">
        <v>0</v>
      </c>
      <c r="P481" s="500">
        <v>0</v>
      </c>
      <c r="Q481" s="279"/>
      <c r="R481" s="280">
        <v>0</v>
      </c>
      <c r="S481" s="433">
        <f t="shared" si="87"/>
        <v>0</v>
      </c>
      <c r="T481" s="281">
        <f t="shared" si="84"/>
        <v>0</v>
      </c>
      <c r="U481" s="297" t="s">
        <v>1616</v>
      </c>
      <c r="AB481">
        <f t="shared" si="85"/>
        <v>0</v>
      </c>
      <c r="AC481">
        <f t="shared" si="86"/>
        <v>0</v>
      </c>
    </row>
    <row r="482" spans="1:29" ht="25.5">
      <c r="A482" s="157">
        <f t="shared" si="81"/>
        <v>482</v>
      </c>
      <c r="B482" s="219"/>
      <c r="C482" s="219" t="s">
        <v>874</v>
      </c>
      <c r="D482" s="220" t="s">
        <v>2354</v>
      </c>
      <c r="E482" s="221" t="s">
        <v>558</v>
      </c>
      <c r="F482" s="219">
        <v>1</v>
      </c>
      <c r="G482" s="222">
        <v>4.5</v>
      </c>
      <c r="H482" s="399" t="s">
        <v>1001</v>
      </c>
      <c r="I482" s="223">
        <v>1</v>
      </c>
      <c r="J482" s="386">
        <v>271</v>
      </c>
      <c r="K482" s="427">
        <f t="shared" si="82"/>
        <v>271</v>
      </c>
      <c r="L482" s="307"/>
      <c r="M482" s="306"/>
      <c r="N482" s="430">
        <f t="shared" si="83"/>
        <v>0</v>
      </c>
      <c r="O482" s="499">
        <v>0</v>
      </c>
      <c r="P482" s="500">
        <v>0</v>
      </c>
      <c r="Q482" s="279"/>
      <c r="R482" s="280">
        <v>0</v>
      </c>
      <c r="S482" s="433">
        <f t="shared" si="87"/>
        <v>0</v>
      </c>
      <c r="T482" s="281">
        <f t="shared" si="84"/>
        <v>0</v>
      </c>
      <c r="U482" s="297" t="s">
        <v>1616</v>
      </c>
      <c r="AB482">
        <f t="shared" si="85"/>
        <v>0</v>
      </c>
      <c r="AC482">
        <f t="shared" si="86"/>
        <v>0</v>
      </c>
    </row>
    <row r="483" spans="1:29" ht="12.75">
      <c r="A483" s="157">
        <f aca="true" t="shared" si="88" ref="A483:A546">A482+1</f>
        <v>483</v>
      </c>
      <c r="B483" s="219"/>
      <c r="C483" s="219" t="s">
        <v>874</v>
      </c>
      <c r="D483" s="220" t="s">
        <v>2355</v>
      </c>
      <c r="E483" s="221" t="s">
        <v>558</v>
      </c>
      <c r="F483" s="219">
        <v>1</v>
      </c>
      <c r="G483" s="222">
        <v>4.5</v>
      </c>
      <c r="H483" s="399" t="s">
        <v>1002</v>
      </c>
      <c r="I483" s="223">
        <v>1</v>
      </c>
      <c r="J483" s="386">
        <v>271</v>
      </c>
      <c r="K483" s="427">
        <f t="shared" si="82"/>
        <v>271</v>
      </c>
      <c r="L483" s="307"/>
      <c r="M483" s="306"/>
      <c r="N483" s="430">
        <f t="shared" si="83"/>
        <v>0</v>
      </c>
      <c r="O483" s="499">
        <v>0</v>
      </c>
      <c r="P483" s="500">
        <v>0</v>
      </c>
      <c r="Q483" s="279"/>
      <c r="R483" s="280">
        <v>0</v>
      </c>
      <c r="S483" s="433">
        <f t="shared" si="87"/>
        <v>0</v>
      </c>
      <c r="T483" s="281">
        <f t="shared" si="84"/>
        <v>0</v>
      </c>
      <c r="U483" s="297" t="s">
        <v>1616</v>
      </c>
      <c r="AB483">
        <f t="shared" si="85"/>
        <v>0</v>
      </c>
      <c r="AC483">
        <f t="shared" si="86"/>
        <v>0</v>
      </c>
    </row>
    <row r="484" spans="1:29" ht="25.5">
      <c r="A484" s="157">
        <f t="shared" si="88"/>
        <v>484</v>
      </c>
      <c r="B484" s="219"/>
      <c r="C484" s="219" t="s">
        <v>874</v>
      </c>
      <c r="D484" s="220" t="s">
        <v>2356</v>
      </c>
      <c r="E484" s="221" t="s">
        <v>558</v>
      </c>
      <c r="F484" s="219">
        <v>1</v>
      </c>
      <c r="G484" s="222">
        <v>4.5</v>
      </c>
      <c r="H484" s="399" t="s">
        <v>1003</v>
      </c>
      <c r="I484" s="223">
        <v>1</v>
      </c>
      <c r="J484" s="386">
        <v>271</v>
      </c>
      <c r="K484" s="427">
        <f t="shared" si="82"/>
        <v>271</v>
      </c>
      <c r="L484" s="307"/>
      <c r="M484" s="306"/>
      <c r="N484" s="430">
        <f t="shared" si="83"/>
        <v>0</v>
      </c>
      <c r="O484" s="499">
        <v>0</v>
      </c>
      <c r="P484" s="500">
        <v>0</v>
      </c>
      <c r="Q484" s="279"/>
      <c r="R484" s="280">
        <v>0</v>
      </c>
      <c r="S484" s="433">
        <f t="shared" si="87"/>
        <v>0</v>
      </c>
      <c r="T484" s="281">
        <f t="shared" si="84"/>
        <v>0</v>
      </c>
      <c r="U484" s="297" t="s">
        <v>1616</v>
      </c>
      <c r="AB484">
        <f t="shared" si="85"/>
        <v>0</v>
      </c>
      <c r="AC484">
        <f t="shared" si="86"/>
        <v>0</v>
      </c>
    </row>
    <row r="485" spans="1:29" ht="12.75">
      <c r="A485" s="157">
        <f t="shared" si="88"/>
        <v>485</v>
      </c>
      <c r="B485" s="219"/>
      <c r="C485" s="219" t="s">
        <v>874</v>
      </c>
      <c r="D485" s="220" t="s">
        <v>2357</v>
      </c>
      <c r="E485" s="221" t="s">
        <v>558</v>
      </c>
      <c r="F485" s="219">
        <v>1</v>
      </c>
      <c r="G485" s="222">
        <v>4.5</v>
      </c>
      <c r="H485" s="399" t="s">
        <v>283</v>
      </c>
      <c r="I485" s="223">
        <v>1</v>
      </c>
      <c r="J485" s="386">
        <v>271</v>
      </c>
      <c r="K485" s="427">
        <f t="shared" si="82"/>
        <v>271</v>
      </c>
      <c r="L485" s="307"/>
      <c r="M485" s="306"/>
      <c r="N485" s="430">
        <f t="shared" si="83"/>
        <v>0</v>
      </c>
      <c r="O485" s="499">
        <v>0</v>
      </c>
      <c r="P485" s="500">
        <v>0</v>
      </c>
      <c r="Q485" s="279"/>
      <c r="R485" s="280">
        <v>0</v>
      </c>
      <c r="S485" s="433">
        <f t="shared" si="87"/>
        <v>0</v>
      </c>
      <c r="T485" s="281">
        <f t="shared" si="84"/>
        <v>0</v>
      </c>
      <c r="U485" s="297" t="s">
        <v>1616</v>
      </c>
      <c r="AB485">
        <f t="shared" si="85"/>
        <v>0</v>
      </c>
      <c r="AC485">
        <f t="shared" si="86"/>
        <v>0</v>
      </c>
    </row>
    <row r="486" spans="1:29" ht="25.5">
      <c r="A486" s="157">
        <f t="shared" si="88"/>
        <v>486</v>
      </c>
      <c r="B486" s="219"/>
      <c r="C486" s="219" t="s">
        <v>874</v>
      </c>
      <c r="D486" s="220" t="s">
        <v>2358</v>
      </c>
      <c r="E486" s="221" t="s">
        <v>558</v>
      </c>
      <c r="F486" s="219">
        <v>1</v>
      </c>
      <c r="G486" s="222">
        <v>4.5</v>
      </c>
      <c r="H486" s="399" t="s">
        <v>119</v>
      </c>
      <c r="I486" s="223">
        <v>1</v>
      </c>
      <c r="J486" s="386">
        <v>271</v>
      </c>
      <c r="K486" s="427">
        <f t="shared" si="82"/>
        <v>271</v>
      </c>
      <c r="L486" s="307"/>
      <c r="M486" s="306"/>
      <c r="N486" s="430">
        <f t="shared" si="83"/>
        <v>0</v>
      </c>
      <c r="O486" s="499">
        <v>0</v>
      </c>
      <c r="P486" s="500">
        <v>0</v>
      </c>
      <c r="Q486" s="279"/>
      <c r="R486" s="280">
        <v>0</v>
      </c>
      <c r="S486" s="433">
        <f t="shared" si="87"/>
        <v>0</v>
      </c>
      <c r="T486" s="281">
        <f t="shared" si="84"/>
        <v>0</v>
      </c>
      <c r="U486" s="297" t="s">
        <v>1616</v>
      </c>
      <c r="AB486">
        <f t="shared" si="85"/>
        <v>0</v>
      </c>
      <c r="AC486">
        <f t="shared" si="86"/>
        <v>0</v>
      </c>
    </row>
    <row r="487" spans="1:29" ht="12.75">
      <c r="A487" s="157">
        <f t="shared" si="88"/>
        <v>487</v>
      </c>
      <c r="B487" s="219"/>
      <c r="C487" s="219" t="s">
        <v>874</v>
      </c>
      <c r="D487" s="220" t="s">
        <v>2359</v>
      </c>
      <c r="E487" s="221" t="s">
        <v>558</v>
      </c>
      <c r="F487" s="219">
        <v>1</v>
      </c>
      <c r="G487" s="222">
        <v>4.5</v>
      </c>
      <c r="H487" s="399" t="s">
        <v>120</v>
      </c>
      <c r="I487" s="223">
        <v>1</v>
      </c>
      <c r="J487" s="386">
        <v>271</v>
      </c>
      <c r="K487" s="427">
        <f t="shared" si="82"/>
        <v>271</v>
      </c>
      <c r="L487" s="307"/>
      <c r="M487" s="306"/>
      <c r="N487" s="430">
        <f t="shared" si="83"/>
        <v>0</v>
      </c>
      <c r="O487" s="499">
        <v>0</v>
      </c>
      <c r="P487" s="500">
        <v>0</v>
      </c>
      <c r="Q487" s="279"/>
      <c r="R487" s="280">
        <v>0</v>
      </c>
      <c r="S487" s="433">
        <f t="shared" si="87"/>
        <v>0</v>
      </c>
      <c r="T487" s="281">
        <f t="shared" si="84"/>
        <v>0</v>
      </c>
      <c r="U487" s="297" t="s">
        <v>1616</v>
      </c>
      <c r="AB487">
        <f t="shared" si="85"/>
        <v>0</v>
      </c>
      <c r="AC487">
        <f t="shared" si="86"/>
        <v>0</v>
      </c>
    </row>
    <row r="488" spans="1:29" ht="12.75">
      <c r="A488" s="157">
        <f t="shared" si="88"/>
        <v>488</v>
      </c>
      <c r="B488" s="219"/>
      <c r="C488" s="219" t="s">
        <v>279</v>
      </c>
      <c r="D488" s="220" t="s">
        <v>2360</v>
      </c>
      <c r="E488" s="221" t="s">
        <v>558</v>
      </c>
      <c r="F488" s="219">
        <v>1</v>
      </c>
      <c r="G488" s="222">
        <v>6</v>
      </c>
      <c r="H488" s="399" t="s">
        <v>159</v>
      </c>
      <c r="I488" s="223">
        <v>1</v>
      </c>
      <c r="J488" s="386">
        <v>370</v>
      </c>
      <c r="K488" s="427">
        <f t="shared" si="82"/>
        <v>370</v>
      </c>
      <c r="L488" s="307"/>
      <c r="M488" s="306"/>
      <c r="N488" s="430">
        <f t="shared" si="83"/>
        <v>0</v>
      </c>
      <c r="O488" s="499">
        <v>0</v>
      </c>
      <c r="P488" s="500">
        <v>0</v>
      </c>
      <c r="Q488" s="279"/>
      <c r="R488" s="280">
        <v>0</v>
      </c>
      <c r="S488" s="433">
        <f t="shared" si="87"/>
        <v>0</v>
      </c>
      <c r="T488" s="281">
        <f t="shared" si="84"/>
        <v>0</v>
      </c>
      <c r="U488" s="297" t="s">
        <v>1616</v>
      </c>
      <c r="AB488">
        <f t="shared" si="85"/>
        <v>0</v>
      </c>
      <c r="AC488">
        <f t="shared" si="86"/>
        <v>0</v>
      </c>
    </row>
    <row r="489" spans="1:29" ht="12.75">
      <c r="A489" s="157">
        <f t="shared" si="88"/>
        <v>489</v>
      </c>
      <c r="B489" s="219"/>
      <c r="C489" s="219" t="s">
        <v>279</v>
      </c>
      <c r="D489" s="220" t="s">
        <v>2361</v>
      </c>
      <c r="E489" s="221" t="s">
        <v>558</v>
      </c>
      <c r="F489" s="219">
        <v>1</v>
      </c>
      <c r="G489" s="222">
        <v>6</v>
      </c>
      <c r="H489" s="399" t="s">
        <v>1342</v>
      </c>
      <c r="I489" s="223">
        <v>1</v>
      </c>
      <c r="J489" s="386">
        <v>370</v>
      </c>
      <c r="K489" s="427">
        <f t="shared" si="82"/>
        <v>370</v>
      </c>
      <c r="L489" s="307"/>
      <c r="M489" s="306"/>
      <c r="N489" s="430">
        <f t="shared" si="83"/>
        <v>0</v>
      </c>
      <c r="O489" s="499">
        <v>0</v>
      </c>
      <c r="P489" s="500">
        <v>0</v>
      </c>
      <c r="Q489" s="279"/>
      <c r="R489" s="280">
        <v>0</v>
      </c>
      <c r="S489" s="433">
        <f t="shared" si="87"/>
        <v>0</v>
      </c>
      <c r="T489" s="281">
        <f t="shared" si="84"/>
        <v>0</v>
      </c>
      <c r="U489" s="297" t="s">
        <v>1616</v>
      </c>
      <c r="AB489">
        <f t="shared" si="85"/>
        <v>0</v>
      </c>
      <c r="AC489">
        <f t="shared" si="86"/>
        <v>0</v>
      </c>
    </row>
    <row r="490" spans="1:29" ht="12.75">
      <c r="A490" s="157">
        <f t="shared" si="88"/>
        <v>490</v>
      </c>
      <c r="B490" s="219"/>
      <c r="C490" s="219" t="s">
        <v>279</v>
      </c>
      <c r="D490" s="220" t="s">
        <v>2362</v>
      </c>
      <c r="E490" s="221" t="s">
        <v>558</v>
      </c>
      <c r="F490" s="219">
        <v>1</v>
      </c>
      <c r="G490" s="222">
        <v>6</v>
      </c>
      <c r="H490" s="399" t="s">
        <v>1343</v>
      </c>
      <c r="I490" s="223">
        <v>1</v>
      </c>
      <c r="J490" s="386">
        <v>370</v>
      </c>
      <c r="K490" s="427">
        <f t="shared" si="82"/>
        <v>370</v>
      </c>
      <c r="L490" s="307"/>
      <c r="M490" s="306"/>
      <c r="N490" s="430">
        <f t="shared" si="83"/>
        <v>0</v>
      </c>
      <c r="O490" s="499">
        <v>0</v>
      </c>
      <c r="P490" s="500">
        <v>0</v>
      </c>
      <c r="Q490" s="279"/>
      <c r="R490" s="280">
        <v>0</v>
      </c>
      <c r="S490" s="433">
        <f t="shared" si="87"/>
        <v>0</v>
      </c>
      <c r="T490" s="281">
        <f t="shared" si="84"/>
        <v>0</v>
      </c>
      <c r="U490" s="297" t="s">
        <v>1616</v>
      </c>
      <c r="AB490">
        <f t="shared" si="85"/>
        <v>0</v>
      </c>
      <c r="AC490">
        <f t="shared" si="86"/>
        <v>0</v>
      </c>
    </row>
    <row r="491" spans="1:29" ht="12.75">
      <c r="A491" s="157">
        <f t="shared" si="88"/>
        <v>491</v>
      </c>
      <c r="B491" s="219"/>
      <c r="C491" s="219" t="s">
        <v>279</v>
      </c>
      <c r="D491" s="220" t="s">
        <v>2363</v>
      </c>
      <c r="E491" s="221" t="s">
        <v>558</v>
      </c>
      <c r="F491" s="219">
        <v>1</v>
      </c>
      <c r="G491" s="222">
        <v>6</v>
      </c>
      <c r="H491" s="399" t="s">
        <v>1344</v>
      </c>
      <c r="I491" s="223">
        <v>1</v>
      </c>
      <c r="J491" s="386">
        <v>370</v>
      </c>
      <c r="K491" s="427">
        <f aca="true" t="shared" si="89" ref="K491:K526">J491*I491</f>
        <v>370</v>
      </c>
      <c r="L491" s="307"/>
      <c r="M491" s="306"/>
      <c r="N491" s="430">
        <f aca="true" t="shared" si="90" ref="N491:N526">(J491*L491+T491)+(M491*K491)</f>
        <v>0</v>
      </c>
      <c r="O491" s="499">
        <v>0</v>
      </c>
      <c r="P491" s="500">
        <v>0</v>
      </c>
      <c r="Q491" s="279"/>
      <c r="R491" s="280">
        <v>0</v>
      </c>
      <c r="S491" s="433">
        <f t="shared" si="87"/>
        <v>0</v>
      </c>
      <c r="T491" s="281">
        <f t="shared" si="84"/>
        <v>0</v>
      </c>
      <c r="U491" s="297" t="s">
        <v>1616</v>
      </c>
      <c r="AB491">
        <f t="shared" si="85"/>
        <v>0</v>
      </c>
      <c r="AC491">
        <f t="shared" si="86"/>
        <v>0</v>
      </c>
    </row>
    <row r="492" spans="1:29" ht="12.75">
      <c r="A492" s="157">
        <f t="shared" si="88"/>
        <v>492</v>
      </c>
      <c r="B492" s="219"/>
      <c r="C492" s="219" t="s">
        <v>279</v>
      </c>
      <c r="D492" s="220" t="s">
        <v>2364</v>
      </c>
      <c r="E492" s="221" t="s">
        <v>558</v>
      </c>
      <c r="F492" s="219">
        <v>1</v>
      </c>
      <c r="G492" s="222">
        <v>6</v>
      </c>
      <c r="H492" s="399" t="s">
        <v>1345</v>
      </c>
      <c r="I492" s="223">
        <v>1</v>
      </c>
      <c r="J492" s="386">
        <v>370</v>
      </c>
      <c r="K492" s="427">
        <f t="shared" si="89"/>
        <v>370</v>
      </c>
      <c r="L492" s="307"/>
      <c r="M492" s="306"/>
      <c r="N492" s="430">
        <f t="shared" si="90"/>
        <v>0</v>
      </c>
      <c r="O492" s="499">
        <v>0</v>
      </c>
      <c r="P492" s="500">
        <v>0</v>
      </c>
      <c r="Q492" s="279"/>
      <c r="R492" s="280">
        <v>0</v>
      </c>
      <c r="S492" s="433">
        <f t="shared" si="87"/>
        <v>0</v>
      </c>
      <c r="T492" s="281">
        <f t="shared" si="84"/>
        <v>0</v>
      </c>
      <c r="U492" s="297" t="s">
        <v>1616</v>
      </c>
      <c r="AB492">
        <f t="shared" si="85"/>
        <v>0</v>
      </c>
      <c r="AC492">
        <f t="shared" si="86"/>
        <v>0</v>
      </c>
    </row>
    <row r="493" spans="1:29" ht="25.5">
      <c r="A493" s="157">
        <f t="shared" si="88"/>
        <v>493</v>
      </c>
      <c r="B493" s="219"/>
      <c r="C493" s="219" t="s">
        <v>279</v>
      </c>
      <c r="D493" s="220" t="s">
        <v>2365</v>
      </c>
      <c r="E493" s="221" t="s">
        <v>558</v>
      </c>
      <c r="F493" s="219">
        <v>1</v>
      </c>
      <c r="G493" s="222">
        <v>6</v>
      </c>
      <c r="H493" s="399" t="s">
        <v>1346</v>
      </c>
      <c r="I493" s="223">
        <v>1</v>
      </c>
      <c r="J493" s="386">
        <v>398</v>
      </c>
      <c r="K493" s="427">
        <f t="shared" si="89"/>
        <v>398</v>
      </c>
      <c r="L493" s="307"/>
      <c r="M493" s="306"/>
      <c r="N493" s="430">
        <f t="shared" si="90"/>
        <v>0</v>
      </c>
      <c r="O493" s="499">
        <v>0</v>
      </c>
      <c r="P493" s="500">
        <v>0</v>
      </c>
      <c r="Q493" s="279"/>
      <c r="R493" s="280">
        <v>0</v>
      </c>
      <c r="S493" s="433">
        <f t="shared" si="87"/>
        <v>0</v>
      </c>
      <c r="T493" s="281">
        <f t="shared" si="84"/>
        <v>0</v>
      </c>
      <c r="U493" s="297" t="s">
        <v>1616</v>
      </c>
      <c r="AB493">
        <f t="shared" si="85"/>
        <v>0</v>
      </c>
      <c r="AC493">
        <f t="shared" si="86"/>
        <v>0</v>
      </c>
    </row>
    <row r="494" spans="1:29" ht="25.5">
      <c r="A494" s="157">
        <f t="shared" si="88"/>
        <v>494</v>
      </c>
      <c r="B494" s="219"/>
      <c r="C494" s="219" t="s">
        <v>279</v>
      </c>
      <c r="D494" s="220" t="s">
        <v>2366</v>
      </c>
      <c r="E494" s="221" t="s">
        <v>558</v>
      </c>
      <c r="F494" s="219">
        <v>1</v>
      </c>
      <c r="G494" s="222">
        <v>6</v>
      </c>
      <c r="H494" s="399" t="s">
        <v>1347</v>
      </c>
      <c r="I494" s="223">
        <v>1</v>
      </c>
      <c r="J494" s="386">
        <v>398</v>
      </c>
      <c r="K494" s="427">
        <f t="shared" si="89"/>
        <v>398</v>
      </c>
      <c r="L494" s="307"/>
      <c r="M494" s="306"/>
      <c r="N494" s="430">
        <f t="shared" si="90"/>
        <v>0</v>
      </c>
      <c r="O494" s="499">
        <v>0</v>
      </c>
      <c r="P494" s="500">
        <v>0</v>
      </c>
      <c r="Q494" s="279"/>
      <c r="R494" s="280">
        <v>0</v>
      </c>
      <c r="S494" s="433">
        <f t="shared" si="87"/>
        <v>0</v>
      </c>
      <c r="T494" s="281">
        <f t="shared" si="84"/>
        <v>0</v>
      </c>
      <c r="U494" s="297" t="s">
        <v>1616</v>
      </c>
      <c r="AB494">
        <f t="shared" si="85"/>
        <v>0</v>
      </c>
      <c r="AC494">
        <f t="shared" si="86"/>
        <v>0</v>
      </c>
    </row>
    <row r="495" spans="1:29" ht="12.75">
      <c r="A495" s="157">
        <f t="shared" si="88"/>
        <v>495</v>
      </c>
      <c r="B495" s="219"/>
      <c r="C495" s="219" t="s">
        <v>279</v>
      </c>
      <c r="D495" s="220" t="s">
        <v>2367</v>
      </c>
      <c r="E495" s="221" t="s">
        <v>558</v>
      </c>
      <c r="F495" s="219">
        <v>1</v>
      </c>
      <c r="G495" s="222">
        <v>6</v>
      </c>
      <c r="H495" s="399" t="s">
        <v>158</v>
      </c>
      <c r="I495" s="223">
        <v>1</v>
      </c>
      <c r="J495" s="386">
        <v>370</v>
      </c>
      <c r="K495" s="427">
        <f t="shared" si="89"/>
        <v>370</v>
      </c>
      <c r="L495" s="307"/>
      <c r="M495" s="306"/>
      <c r="N495" s="430">
        <f t="shared" si="90"/>
        <v>0</v>
      </c>
      <c r="O495" s="499">
        <v>0</v>
      </c>
      <c r="P495" s="500">
        <v>0</v>
      </c>
      <c r="Q495" s="279"/>
      <c r="R495" s="280">
        <v>0</v>
      </c>
      <c r="S495" s="433">
        <f t="shared" si="87"/>
        <v>0</v>
      </c>
      <c r="T495" s="281">
        <f t="shared" si="84"/>
        <v>0</v>
      </c>
      <c r="U495" s="297" t="s">
        <v>1616</v>
      </c>
      <c r="AB495">
        <f t="shared" si="85"/>
        <v>0</v>
      </c>
      <c r="AC495">
        <f t="shared" si="86"/>
        <v>0</v>
      </c>
    </row>
    <row r="496" spans="1:29" ht="12.75">
      <c r="A496" s="157">
        <f t="shared" si="88"/>
        <v>496</v>
      </c>
      <c r="B496" s="219"/>
      <c r="C496" s="219" t="s">
        <v>279</v>
      </c>
      <c r="D496" s="220" t="s">
        <v>2368</v>
      </c>
      <c r="E496" s="221" t="s">
        <v>558</v>
      </c>
      <c r="F496" s="219">
        <v>1</v>
      </c>
      <c r="G496" s="222">
        <v>6</v>
      </c>
      <c r="H496" s="399" t="s">
        <v>1348</v>
      </c>
      <c r="I496" s="223">
        <v>1</v>
      </c>
      <c r="J496" s="386">
        <v>370</v>
      </c>
      <c r="K496" s="427">
        <f t="shared" si="89"/>
        <v>370</v>
      </c>
      <c r="L496" s="307"/>
      <c r="M496" s="306"/>
      <c r="N496" s="430">
        <f t="shared" si="90"/>
        <v>0</v>
      </c>
      <c r="O496" s="499">
        <v>0</v>
      </c>
      <c r="P496" s="500">
        <v>0</v>
      </c>
      <c r="Q496" s="279"/>
      <c r="R496" s="280">
        <v>0</v>
      </c>
      <c r="S496" s="433">
        <f t="shared" si="87"/>
        <v>0</v>
      </c>
      <c r="T496" s="281">
        <f t="shared" si="84"/>
        <v>0</v>
      </c>
      <c r="U496" s="297" t="s">
        <v>1616</v>
      </c>
      <c r="AB496">
        <f t="shared" si="85"/>
        <v>0</v>
      </c>
      <c r="AC496">
        <f t="shared" si="86"/>
        <v>0</v>
      </c>
    </row>
    <row r="497" spans="1:29" ht="12.75">
      <c r="A497" s="157">
        <f t="shared" si="88"/>
        <v>497</v>
      </c>
      <c r="B497" s="219"/>
      <c r="C497" s="219" t="s">
        <v>279</v>
      </c>
      <c r="D497" s="220" t="s">
        <v>2369</v>
      </c>
      <c r="E497" s="221" t="s">
        <v>558</v>
      </c>
      <c r="F497" s="219">
        <v>1</v>
      </c>
      <c r="G497" s="222">
        <v>6</v>
      </c>
      <c r="H497" s="399" t="s">
        <v>1350</v>
      </c>
      <c r="I497" s="223">
        <v>1</v>
      </c>
      <c r="J497" s="386">
        <v>370</v>
      </c>
      <c r="K497" s="427">
        <f t="shared" si="89"/>
        <v>370</v>
      </c>
      <c r="L497" s="307"/>
      <c r="M497" s="306"/>
      <c r="N497" s="430">
        <f t="shared" si="90"/>
        <v>0</v>
      </c>
      <c r="O497" s="499">
        <v>0</v>
      </c>
      <c r="P497" s="500">
        <v>0</v>
      </c>
      <c r="Q497" s="279"/>
      <c r="R497" s="280">
        <v>0</v>
      </c>
      <c r="S497" s="433">
        <f t="shared" si="87"/>
        <v>0</v>
      </c>
      <c r="T497" s="281">
        <f t="shared" si="84"/>
        <v>0</v>
      </c>
      <c r="U497" s="297" t="s">
        <v>1616</v>
      </c>
      <c r="AB497">
        <f t="shared" si="85"/>
        <v>0</v>
      </c>
      <c r="AC497">
        <f t="shared" si="86"/>
        <v>0</v>
      </c>
    </row>
    <row r="498" spans="1:29" ht="25.5">
      <c r="A498" s="157">
        <f t="shared" si="88"/>
        <v>498</v>
      </c>
      <c r="B498" s="219"/>
      <c r="C498" s="219" t="s">
        <v>279</v>
      </c>
      <c r="D498" s="220" t="s">
        <v>2370</v>
      </c>
      <c r="E498" s="221" t="s">
        <v>558</v>
      </c>
      <c r="F498" s="219">
        <v>1</v>
      </c>
      <c r="G498" s="222">
        <v>6</v>
      </c>
      <c r="H498" s="399" t="s">
        <v>1351</v>
      </c>
      <c r="I498" s="223">
        <v>1</v>
      </c>
      <c r="J498" s="386">
        <v>370</v>
      </c>
      <c r="K498" s="427">
        <f t="shared" si="89"/>
        <v>370</v>
      </c>
      <c r="L498" s="307"/>
      <c r="M498" s="306"/>
      <c r="N498" s="430">
        <f t="shared" si="90"/>
        <v>0</v>
      </c>
      <c r="O498" s="499">
        <v>0</v>
      </c>
      <c r="P498" s="500">
        <v>0</v>
      </c>
      <c r="Q498" s="279"/>
      <c r="R498" s="280">
        <v>0</v>
      </c>
      <c r="S498" s="433">
        <f t="shared" si="87"/>
        <v>0</v>
      </c>
      <c r="T498" s="281">
        <f t="shared" si="84"/>
        <v>0</v>
      </c>
      <c r="U498" s="297" t="s">
        <v>1616</v>
      </c>
      <c r="AB498">
        <f t="shared" si="85"/>
        <v>0</v>
      </c>
      <c r="AC498">
        <f t="shared" si="86"/>
        <v>0</v>
      </c>
    </row>
    <row r="499" spans="1:29" ht="25.5">
      <c r="A499" s="157">
        <f t="shared" si="88"/>
        <v>499</v>
      </c>
      <c r="B499" s="219"/>
      <c r="C499" s="219" t="s">
        <v>279</v>
      </c>
      <c r="D499" s="220" t="s">
        <v>2371</v>
      </c>
      <c r="E499" s="221" t="s">
        <v>558</v>
      </c>
      <c r="F499" s="219">
        <v>1</v>
      </c>
      <c r="G499" s="222">
        <v>6</v>
      </c>
      <c r="H499" s="399" t="s">
        <v>1352</v>
      </c>
      <c r="I499" s="223">
        <v>1</v>
      </c>
      <c r="J499" s="386">
        <v>370</v>
      </c>
      <c r="K499" s="427">
        <f t="shared" si="89"/>
        <v>370</v>
      </c>
      <c r="L499" s="307"/>
      <c r="M499" s="306"/>
      <c r="N499" s="430">
        <f t="shared" si="90"/>
        <v>0</v>
      </c>
      <c r="O499" s="499">
        <v>0</v>
      </c>
      <c r="P499" s="500">
        <v>0</v>
      </c>
      <c r="Q499" s="279"/>
      <c r="R499" s="280">
        <v>0</v>
      </c>
      <c r="S499" s="433">
        <f t="shared" si="87"/>
        <v>0</v>
      </c>
      <c r="T499" s="281">
        <f t="shared" si="84"/>
        <v>0</v>
      </c>
      <c r="U499" s="297" t="s">
        <v>1616</v>
      </c>
      <c r="AB499">
        <f t="shared" si="85"/>
        <v>0</v>
      </c>
      <c r="AC499">
        <f t="shared" si="86"/>
        <v>0</v>
      </c>
    </row>
    <row r="500" spans="1:29" ht="25.5">
      <c r="A500" s="157">
        <f t="shared" si="88"/>
        <v>500</v>
      </c>
      <c r="B500" s="219"/>
      <c r="C500" s="219" t="s">
        <v>279</v>
      </c>
      <c r="D500" s="220" t="s">
        <v>2372</v>
      </c>
      <c r="E500" s="221" t="s">
        <v>558</v>
      </c>
      <c r="F500" s="219">
        <v>1</v>
      </c>
      <c r="G500" s="222">
        <v>6</v>
      </c>
      <c r="H500" s="399" t="s">
        <v>1354</v>
      </c>
      <c r="I500" s="223">
        <v>1</v>
      </c>
      <c r="J500" s="386">
        <v>370</v>
      </c>
      <c r="K500" s="427">
        <f t="shared" si="89"/>
        <v>370</v>
      </c>
      <c r="L500" s="307"/>
      <c r="M500" s="306"/>
      <c r="N500" s="430">
        <f t="shared" si="90"/>
        <v>0</v>
      </c>
      <c r="O500" s="499">
        <v>0</v>
      </c>
      <c r="P500" s="500">
        <v>0</v>
      </c>
      <c r="Q500" s="279"/>
      <c r="R500" s="280">
        <v>0</v>
      </c>
      <c r="S500" s="433">
        <f t="shared" si="87"/>
        <v>0</v>
      </c>
      <c r="T500" s="281">
        <f t="shared" si="84"/>
        <v>0</v>
      </c>
      <c r="U500" s="297" t="s">
        <v>1616</v>
      </c>
      <c r="AB500">
        <f t="shared" si="85"/>
        <v>0</v>
      </c>
      <c r="AC500">
        <f t="shared" si="86"/>
        <v>0</v>
      </c>
    </row>
    <row r="501" spans="1:29" ht="25.5">
      <c r="A501" s="157">
        <f t="shared" si="88"/>
        <v>501</v>
      </c>
      <c r="B501" s="219"/>
      <c r="C501" s="219" t="s">
        <v>279</v>
      </c>
      <c r="D501" s="220" t="s">
        <v>2373</v>
      </c>
      <c r="E501" s="221" t="s">
        <v>558</v>
      </c>
      <c r="F501" s="219">
        <v>1</v>
      </c>
      <c r="G501" s="222">
        <v>6</v>
      </c>
      <c r="H501" s="399" t="s">
        <v>1355</v>
      </c>
      <c r="I501" s="223">
        <v>1</v>
      </c>
      <c r="J501" s="386">
        <v>370</v>
      </c>
      <c r="K501" s="427">
        <f t="shared" si="89"/>
        <v>370</v>
      </c>
      <c r="L501" s="307"/>
      <c r="M501" s="306"/>
      <c r="N501" s="430">
        <f t="shared" si="90"/>
        <v>0</v>
      </c>
      <c r="O501" s="499">
        <v>0</v>
      </c>
      <c r="P501" s="500">
        <v>0</v>
      </c>
      <c r="Q501" s="279"/>
      <c r="R501" s="280">
        <v>0</v>
      </c>
      <c r="S501" s="433">
        <f t="shared" si="87"/>
        <v>0</v>
      </c>
      <c r="T501" s="281">
        <f t="shared" si="84"/>
        <v>0</v>
      </c>
      <c r="U501" s="297" t="s">
        <v>1616</v>
      </c>
      <c r="AB501">
        <f t="shared" si="85"/>
        <v>0</v>
      </c>
      <c r="AC501">
        <f t="shared" si="86"/>
        <v>0</v>
      </c>
    </row>
    <row r="502" spans="1:29" ht="25.5">
      <c r="A502" s="157">
        <f t="shared" si="88"/>
        <v>502</v>
      </c>
      <c r="B502" s="219"/>
      <c r="C502" s="219" t="s">
        <v>279</v>
      </c>
      <c r="D502" s="220" t="s">
        <v>2374</v>
      </c>
      <c r="E502" s="221" t="s">
        <v>558</v>
      </c>
      <c r="F502" s="219">
        <v>1</v>
      </c>
      <c r="G502" s="222">
        <v>6</v>
      </c>
      <c r="H502" s="399" t="s">
        <v>1085</v>
      </c>
      <c r="I502" s="223">
        <v>1</v>
      </c>
      <c r="J502" s="386">
        <v>370</v>
      </c>
      <c r="K502" s="427">
        <f t="shared" si="89"/>
        <v>370</v>
      </c>
      <c r="L502" s="307"/>
      <c r="M502" s="306"/>
      <c r="N502" s="430">
        <f t="shared" si="90"/>
        <v>0</v>
      </c>
      <c r="O502" s="499">
        <v>0</v>
      </c>
      <c r="P502" s="500">
        <v>0</v>
      </c>
      <c r="Q502" s="279"/>
      <c r="R502" s="280">
        <v>0</v>
      </c>
      <c r="S502" s="433">
        <f t="shared" si="87"/>
        <v>0</v>
      </c>
      <c r="T502" s="281">
        <f t="shared" si="84"/>
        <v>0</v>
      </c>
      <c r="U502" s="297" t="s">
        <v>1616</v>
      </c>
      <c r="AB502">
        <f t="shared" si="85"/>
        <v>0</v>
      </c>
      <c r="AC502">
        <f t="shared" si="86"/>
        <v>0</v>
      </c>
    </row>
    <row r="503" spans="1:29" ht="25.5">
      <c r="A503" s="157">
        <f t="shared" si="88"/>
        <v>503</v>
      </c>
      <c r="B503" s="219"/>
      <c r="C503" s="219" t="s">
        <v>279</v>
      </c>
      <c r="D503" s="220" t="s">
        <v>2375</v>
      </c>
      <c r="E503" s="221" t="s">
        <v>558</v>
      </c>
      <c r="F503" s="219">
        <v>1</v>
      </c>
      <c r="G503" s="222">
        <v>6</v>
      </c>
      <c r="H503" s="399" t="s">
        <v>1357</v>
      </c>
      <c r="I503" s="223">
        <v>1</v>
      </c>
      <c r="J503" s="386">
        <v>370</v>
      </c>
      <c r="K503" s="427">
        <f t="shared" si="89"/>
        <v>370</v>
      </c>
      <c r="L503" s="307"/>
      <c r="M503" s="306"/>
      <c r="N503" s="430">
        <f t="shared" si="90"/>
        <v>0</v>
      </c>
      <c r="O503" s="499">
        <v>0</v>
      </c>
      <c r="P503" s="500">
        <v>0</v>
      </c>
      <c r="Q503" s="279"/>
      <c r="R503" s="280">
        <v>0</v>
      </c>
      <c r="S503" s="433">
        <f t="shared" si="87"/>
        <v>0</v>
      </c>
      <c r="T503" s="281">
        <f t="shared" si="84"/>
        <v>0</v>
      </c>
      <c r="U503" s="297" t="s">
        <v>1616</v>
      </c>
      <c r="AB503">
        <f t="shared" si="85"/>
        <v>0</v>
      </c>
      <c r="AC503">
        <f t="shared" si="86"/>
        <v>0</v>
      </c>
    </row>
    <row r="504" spans="1:29" ht="25.5">
      <c r="A504" s="157">
        <f t="shared" si="88"/>
        <v>504</v>
      </c>
      <c r="B504" s="219"/>
      <c r="C504" s="219" t="s">
        <v>279</v>
      </c>
      <c r="D504" s="220" t="s">
        <v>2376</v>
      </c>
      <c r="E504" s="221" t="s">
        <v>558</v>
      </c>
      <c r="F504" s="219">
        <v>1</v>
      </c>
      <c r="G504" s="222">
        <v>6</v>
      </c>
      <c r="H504" s="399" t="s">
        <v>1358</v>
      </c>
      <c r="I504" s="223">
        <v>1</v>
      </c>
      <c r="J504" s="386">
        <v>370</v>
      </c>
      <c r="K504" s="427">
        <f t="shared" si="89"/>
        <v>370</v>
      </c>
      <c r="L504" s="307"/>
      <c r="M504" s="306"/>
      <c r="N504" s="430">
        <f t="shared" si="90"/>
        <v>0</v>
      </c>
      <c r="O504" s="499">
        <v>0</v>
      </c>
      <c r="P504" s="500">
        <v>0</v>
      </c>
      <c r="Q504" s="279"/>
      <c r="R504" s="280">
        <v>0</v>
      </c>
      <c r="S504" s="433">
        <f t="shared" si="87"/>
        <v>0</v>
      </c>
      <c r="T504" s="281">
        <f t="shared" si="84"/>
        <v>0</v>
      </c>
      <c r="U504" s="297" t="s">
        <v>1616</v>
      </c>
      <c r="AB504">
        <f t="shared" si="85"/>
        <v>0</v>
      </c>
      <c r="AC504">
        <f t="shared" si="86"/>
        <v>0</v>
      </c>
    </row>
    <row r="505" spans="1:29" ht="25.5">
      <c r="A505" s="157">
        <f t="shared" si="88"/>
        <v>505</v>
      </c>
      <c r="B505" s="219"/>
      <c r="C505" s="219" t="s">
        <v>279</v>
      </c>
      <c r="D505" s="220" t="s">
        <v>2377</v>
      </c>
      <c r="E505" s="221" t="s">
        <v>558</v>
      </c>
      <c r="F505" s="219">
        <v>1</v>
      </c>
      <c r="G505" s="222">
        <v>6</v>
      </c>
      <c r="H505" s="399" t="s">
        <v>1359</v>
      </c>
      <c r="I505" s="223">
        <v>1</v>
      </c>
      <c r="J505" s="386">
        <v>398</v>
      </c>
      <c r="K505" s="427">
        <f t="shared" si="89"/>
        <v>398</v>
      </c>
      <c r="L505" s="307"/>
      <c r="M505" s="306"/>
      <c r="N505" s="430">
        <f t="shared" si="90"/>
        <v>0</v>
      </c>
      <c r="O505" s="499">
        <v>0</v>
      </c>
      <c r="P505" s="500">
        <v>0</v>
      </c>
      <c r="Q505" s="279"/>
      <c r="R505" s="280">
        <v>0</v>
      </c>
      <c r="S505" s="433">
        <f t="shared" si="87"/>
        <v>0</v>
      </c>
      <c r="T505" s="281">
        <f t="shared" si="84"/>
        <v>0</v>
      </c>
      <c r="U505" s="297" t="s">
        <v>1616</v>
      </c>
      <c r="AB505">
        <f aca="true" t="shared" si="91" ref="AB505:AB526">M505*I505*F505</f>
        <v>0</v>
      </c>
      <c r="AC505">
        <f t="shared" si="86"/>
        <v>0</v>
      </c>
    </row>
    <row r="506" spans="1:29" ht="25.5">
      <c r="A506" s="157">
        <f t="shared" si="88"/>
        <v>506</v>
      </c>
      <c r="B506" s="219"/>
      <c r="C506" s="219" t="s">
        <v>279</v>
      </c>
      <c r="D506" s="220" t="s">
        <v>2378</v>
      </c>
      <c r="E506" s="221" t="s">
        <v>558</v>
      </c>
      <c r="F506" s="219">
        <v>1</v>
      </c>
      <c r="G506" s="222">
        <v>6</v>
      </c>
      <c r="H506" s="399" t="s">
        <v>1329</v>
      </c>
      <c r="I506" s="223">
        <v>1</v>
      </c>
      <c r="J506" s="386">
        <v>370</v>
      </c>
      <c r="K506" s="427">
        <f t="shared" si="89"/>
        <v>370</v>
      </c>
      <c r="L506" s="307"/>
      <c r="M506" s="306"/>
      <c r="N506" s="430">
        <f t="shared" si="90"/>
        <v>0</v>
      </c>
      <c r="O506" s="499">
        <v>0</v>
      </c>
      <c r="P506" s="500">
        <v>0</v>
      </c>
      <c r="Q506" s="279"/>
      <c r="R506" s="280">
        <v>0</v>
      </c>
      <c r="S506" s="433">
        <f t="shared" si="87"/>
        <v>0</v>
      </c>
      <c r="T506" s="281">
        <f t="shared" si="84"/>
        <v>0</v>
      </c>
      <c r="U506" s="297" t="s">
        <v>1616</v>
      </c>
      <c r="AB506">
        <f t="shared" si="91"/>
        <v>0</v>
      </c>
      <c r="AC506">
        <f aca="true" t="shared" si="92" ref="AC506:AC526">AB506+AA506</f>
        <v>0</v>
      </c>
    </row>
    <row r="507" spans="1:29" ht="25.5">
      <c r="A507" s="157">
        <f t="shared" si="88"/>
        <v>507</v>
      </c>
      <c r="B507" s="219"/>
      <c r="C507" s="219" t="s">
        <v>279</v>
      </c>
      <c r="D507" s="220" t="s">
        <v>2379</v>
      </c>
      <c r="E507" s="221" t="s">
        <v>558</v>
      </c>
      <c r="F507" s="219">
        <v>1</v>
      </c>
      <c r="G507" s="222">
        <v>6</v>
      </c>
      <c r="H507" s="399" t="s">
        <v>1330</v>
      </c>
      <c r="I507" s="223">
        <v>1</v>
      </c>
      <c r="J507" s="386">
        <v>370</v>
      </c>
      <c r="K507" s="427">
        <f t="shared" si="89"/>
        <v>370</v>
      </c>
      <c r="L507" s="307"/>
      <c r="M507" s="306"/>
      <c r="N507" s="430">
        <f t="shared" si="90"/>
        <v>0</v>
      </c>
      <c r="O507" s="499">
        <v>0</v>
      </c>
      <c r="P507" s="500">
        <v>0</v>
      </c>
      <c r="Q507" s="279"/>
      <c r="R507" s="280">
        <v>0</v>
      </c>
      <c r="S507" s="433">
        <f t="shared" si="87"/>
        <v>0</v>
      </c>
      <c r="T507" s="281">
        <f t="shared" si="84"/>
        <v>0</v>
      </c>
      <c r="U507" s="297" t="s">
        <v>1616</v>
      </c>
      <c r="AB507">
        <f t="shared" si="91"/>
        <v>0</v>
      </c>
      <c r="AC507">
        <f t="shared" si="92"/>
        <v>0</v>
      </c>
    </row>
    <row r="508" spans="1:29" ht="12.75">
      <c r="A508" s="157">
        <f t="shared" si="88"/>
        <v>508</v>
      </c>
      <c r="B508" s="219"/>
      <c r="C508" s="219" t="s">
        <v>279</v>
      </c>
      <c r="D508" s="220" t="s">
        <v>2380</v>
      </c>
      <c r="E508" s="221" t="s">
        <v>558</v>
      </c>
      <c r="F508" s="219">
        <v>1</v>
      </c>
      <c r="G508" s="222">
        <v>6</v>
      </c>
      <c r="H508" s="399" t="s">
        <v>1331</v>
      </c>
      <c r="I508" s="223">
        <v>1</v>
      </c>
      <c r="J508" s="386">
        <v>355</v>
      </c>
      <c r="K508" s="427">
        <f t="shared" si="89"/>
        <v>355</v>
      </c>
      <c r="L508" s="307"/>
      <c r="M508" s="306"/>
      <c r="N508" s="430">
        <f t="shared" si="90"/>
        <v>0</v>
      </c>
      <c r="O508" s="499">
        <v>0</v>
      </c>
      <c r="P508" s="500">
        <v>0</v>
      </c>
      <c r="Q508" s="279"/>
      <c r="R508" s="280">
        <v>0</v>
      </c>
      <c r="S508" s="433">
        <f t="shared" si="87"/>
        <v>0</v>
      </c>
      <c r="T508" s="281">
        <f t="shared" si="84"/>
        <v>0</v>
      </c>
      <c r="U508" s="297" t="s">
        <v>1616</v>
      </c>
      <c r="AB508">
        <f t="shared" si="91"/>
        <v>0</v>
      </c>
      <c r="AC508">
        <f t="shared" si="92"/>
        <v>0</v>
      </c>
    </row>
    <row r="509" spans="1:29" ht="12.75">
      <c r="A509" s="157">
        <f t="shared" si="88"/>
        <v>509</v>
      </c>
      <c r="B509" s="219"/>
      <c r="C509" s="219" t="s">
        <v>279</v>
      </c>
      <c r="D509" s="220" t="s">
        <v>2381</v>
      </c>
      <c r="E509" s="221" t="s">
        <v>558</v>
      </c>
      <c r="F509" s="219">
        <v>1</v>
      </c>
      <c r="G509" s="222">
        <v>6</v>
      </c>
      <c r="H509" s="399" t="s">
        <v>1332</v>
      </c>
      <c r="I509" s="223">
        <v>1</v>
      </c>
      <c r="J509" s="386">
        <v>355</v>
      </c>
      <c r="K509" s="427">
        <f t="shared" si="89"/>
        <v>355</v>
      </c>
      <c r="L509" s="307"/>
      <c r="M509" s="306"/>
      <c r="N509" s="430">
        <f t="shared" si="90"/>
        <v>0</v>
      </c>
      <c r="O509" s="499">
        <v>0</v>
      </c>
      <c r="P509" s="500">
        <v>0</v>
      </c>
      <c r="Q509" s="279"/>
      <c r="R509" s="280">
        <v>0</v>
      </c>
      <c r="S509" s="433">
        <f t="shared" si="87"/>
        <v>0</v>
      </c>
      <c r="T509" s="281">
        <f t="shared" si="84"/>
        <v>0</v>
      </c>
      <c r="U509" s="297" t="s">
        <v>1616</v>
      </c>
      <c r="AB509">
        <f t="shared" si="91"/>
        <v>0</v>
      </c>
      <c r="AC509">
        <f t="shared" si="92"/>
        <v>0</v>
      </c>
    </row>
    <row r="510" spans="1:29" ht="25.5">
      <c r="A510" s="157">
        <f t="shared" si="88"/>
        <v>510</v>
      </c>
      <c r="B510" s="219"/>
      <c r="C510" s="219" t="s">
        <v>279</v>
      </c>
      <c r="D510" s="220" t="s">
        <v>2382</v>
      </c>
      <c r="E510" s="221" t="s">
        <v>558</v>
      </c>
      <c r="F510" s="219">
        <v>1</v>
      </c>
      <c r="G510" s="222">
        <v>6</v>
      </c>
      <c r="H510" s="399" t="s">
        <v>1418</v>
      </c>
      <c r="I510" s="223">
        <v>1</v>
      </c>
      <c r="J510" s="386">
        <v>355</v>
      </c>
      <c r="K510" s="427">
        <f t="shared" si="89"/>
        <v>355</v>
      </c>
      <c r="L510" s="307"/>
      <c r="M510" s="306"/>
      <c r="N510" s="430">
        <f t="shared" si="90"/>
        <v>0</v>
      </c>
      <c r="O510" s="499">
        <v>1</v>
      </c>
      <c r="P510" s="500">
        <v>1</v>
      </c>
      <c r="Q510" s="279"/>
      <c r="R510" s="280">
        <v>0</v>
      </c>
      <c r="S510" s="433">
        <f t="shared" si="87"/>
        <v>0</v>
      </c>
      <c r="T510" s="281">
        <f t="shared" si="84"/>
        <v>0</v>
      </c>
      <c r="U510" s="297" t="s">
        <v>1616</v>
      </c>
      <c r="AB510">
        <f t="shared" si="91"/>
        <v>0</v>
      </c>
      <c r="AC510">
        <f t="shared" si="92"/>
        <v>0</v>
      </c>
    </row>
    <row r="511" spans="1:29" ht="25.5">
      <c r="A511" s="157">
        <f t="shared" si="88"/>
        <v>511</v>
      </c>
      <c r="B511" s="219"/>
      <c r="C511" s="219" t="s">
        <v>279</v>
      </c>
      <c r="D511" s="220" t="s">
        <v>2383</v>
      </c>
      <c r="E511" s="221" t="s">
        <v>558</v>
      </c>
      <c r="F511" s="219">
        <v>1</v>
      </c>
      <c r="G511" s="222">
        <v>6</v>
      </c>
      <c r="H511" s="399" t="s">
        <v>162</v>
      </c>
      <c r="I511" s="223">
        <v>1</v>
      </c>
      <c r="J511" s="386">
        <v>355</v>
      </c>
      <c r="K511" s="427">
        <f t="shared" si="89"/>
        <v>355</v>
      </c>
      <c r="L511" s="307"/>
      <c r="M511" s="306"/>
      <c r="N511" s="430">
        <f t="shared" si="90"/>
        <v>0</v>
      </c>
      <c r="O511" s="499">
        <v>0</v>
      </c>
      <c r="P511" s="500">
        <v>0</v>
      </c>
      <c r="Q511" s="279"/>
      <c r="R511" s="280">
        <v>0</v>
      </c>
      <c r="S511" s="433">
        <f t="shared" si="87"/>
        <v>0</v>
      </c>
      <c r="T511" s="281">
        <f t="shared" si="84"/>
        <v>0</v>
      </c>
      <c r="U511" s="297" t="s">
        <v>1616</v>
      </c>
      <c r="AB511">
        <f t="shared" si="91"/>
        <v>0</v>
      </c>
      <c r="AC511">
        <f t="shared" si="92"/>
        <v>0</v>
      </c>
    </row>
    <row r="512" spans="1:29" ht="25.5">
      <c r="A512" s="157">
        <f t="shared" si="88"/>
        <v>512</v>
      </c>
      <c r="B512" s="219"/>
      <c r="C512" s="219" t="s">
        <v>279</v>
      </c>
      <c r="D512" s="220" t="s">
        <v>2384</v>
      </c>
      <c r="E512" s="221" t="s">
        <v>558</v>
      </c>
      <c r="F512" s="219">
        <v>1</v>
      </c>
      <c r="G512" s="222">
        <v>6</v>
      </c>
      <c r="H512" s="399" t="s">
        <v>1001</v>
      </c>
      <c r="I512" s="223">
        <v>1</v>
      </c>
      <c r="J512" s="386">
        <v>355</v>
      </c>
      <c r="K512" s="427">
        <f t="shared" si="89"/>
        <v>355</v>
      </c>
      <c r="L512" s="307"/>
      <c r="M512" s="306"/>
      <c r="N512" s="430">
        <f t="shared" si="90"/>
        <v>0</v>
      </c>
      <c r="O512" s="499">
        <v>1</v>
      </c>
      <c r="P512" s="500">
        <v>1</v>
      </c>
      <c r="Q512" s="279"/>
      <c r="R512" s="280">
        <v>0</v>
      </c>
      <c r="S512" s="433">
        <f t="shared" si="87"/>
        <v>0</v>
      </c>
      <c r="T512" s="281">
        <f t="shared" si="84"/>
        <v>0</v>
      </c>
      <c r="U512" s="297" t="s">
        <v>1616</v>
      </c>
      <c r="AB512">
        <f t="shared" si="91"/>
        <v>0</v>
      </c>
      <c r="AC512">
        <f t="shared" si="92"/>
        <v>0</v>
      </c>
    </row>
    <row r="513" spans="1:29" ht="12.75">
      <c r="A513" s="157">
        <f t="shared" si="88"/>
        <v>513</v>
      </c>
      <c r="B513" s="219"/>
      <c r="C513" s="219" t="s">
        <v>279</v>
      </c>
      <c r="D513" s="220" t="s">
        <v>2385</v>
      </c>
      <c r="E513" s="221" t="s">
        <v>558</v>
      </c>
      <c r="F513" s="219">
        <v>1</v>
      </c>
      <c r="G513" s="222">
        <v>6</v>
      </c>
      <c r="H513" s="399" t="s">
        <v>1002</v>
      </c>
      <c r="I513" s="223">
        <v>1</v>
      </c>
      <c r="J513" s="386">
        <v>355</v>
      </c>
      <c r="K513" s="427">
        <f t="shared" si="89"/>
        <v>355</v>
      </c>
      <c r="L513" s="307"/>
      <c r="M513" s="306"/>
      <c r="N513" s="430">
        <f t="shared" si="90"/>
        <v>0</v>
      </c>
      <c r="O513" s="499">
        <v>0</v>
      </c>
      <c r="P513" s="500">
        <v>0</v>
      </c>
      <c r="Q513" s="279"/>
      <c r="R513" s="280">
        <v>0</v>
      </c>
      <c r="S513" s="433">
        <f t="shared" si="87"/>
        <v>0</v>
      </c>
      <c r="T513" s="281">
        <f t="shared" si="84"/>
        <v>0</v>
      </c>
      <c r="U513" s="297" t="s">
        <v>1616</v>
      </c>
      <c r="AB513">
        <f t="shared" si="91"/>
        <v>0</v>
      </c>
      <c r="AC513">
        <f t="shared" si="92"/>
        <v>0</v>
      </c>
    </row>
    <row r="514" spans="1:29" ht="25.5">
      <c r="A514" s="157">
        <f t="shared" si="88"/>
        <v>514</v>
      </c>
      <c r="B514" s="219"/>
      <c r="C514" s="219" t="s">
        <v>279</v>
      </c>
      <c r="D514" s="220" t="s">
        <v>2386</v>
      </c>
      <c r="E514" s="221" t="s">
        <v>558</v>
      </c>
      <c r="F514" s="219">
        <v>1</v>
      </c>
      <c r="G514" s="222">
        <v>6</v>
      </c>
      <c r="H514" s="399" t="s">
        <v>1003</v>
      </c>
      <c r="I514" s="223">
        <v>1</v>
      </c>
      <c r="J514" s="386">
        <v>355</v>
      </c>
      <c r="K514" s="427">
        <f t="shared" si="89"/>
        <v>355</v>
      </c>
      <c r="L514" s="307"/>
      <c r="M514" s="306"/>
      <c r="N514" s="430">
        <f t="shared" si="90"/>
        <v>0</v>
      </c>
      <c r="O514" s="499">
        <v>0</v>
      </c>
      <c r="P514" s="500">
        <v>0</v>
      </c>
      <c r="Q514" s="279"/>
      <c r="R514" s="280">
        <v>0</v>
      </c>
      <c r="S514" s="433">
        <f t="shared" si="87"/>
        <v>0</v>
      </c>
      <c r="T514" s="281">
        <f t="shared" si="84"/>
        <v>0</v>
      </c>
      <c r="U514" s="297" t="s">
        <v>1616</v>
      </c>
      <c r="AB514">
        <f t="shared" si="91"/>
        <v>0</v>
      </c>
      <c r="AC514">
        <f t="shared" si="92"/>
        <v>0</v>
      </c>
    </row>
    <row r="515" spans="1:29" ht="12.75">
      <c r="A515" s="157">
        <f t="shared" si="88"/>
        <v>515</v>
      </c>
      <c r="B515" s="219"/>
      <c r="C515" s="219" t="s">
        <v>279</v>
      </c>
      <c r="D515" s="220" t="s">
        <v>2387</v>
      </c>
      <c r="E515" s="221" t="s">
        <v>558</v>
      </c>
      <c r="F515" s="219">
        <v>1</v>
      </c>
      <c r="G515" s="222">
        <v>6</v>
      </c>
      <c r="H515" s="399" t="s">
        <v>283</v>
      </c>
      <c r="I515" s="223">
        <v>1</v>
      </c>
      <c r="J515" s="386">
        <v>355</v>
      </c>
      <c r="K515" s="427">
        <f t="shared" si="89"/>
        <v>355</v>
      </c>
      <c r="L515" s="307"/>
      <c r="M515" s="306"/>
      <c r="N515" s="430">
        <f t="shared" si="90"/>
        <v>0</v>
      </c>
      <c r="O515" s="499">
        <v>0</v>
      </c>
      <c r="P515" s="500">
        <v>0</v>
      </c>
      <c r="Q515" s="279"/>
      <c r="R515" s="280">
        <v>0</v>
      </c>
      <c r="S515" s="433">
        <f t="shared" si="87"/>
        <v>0</v>
      </c>
      <c r="T515" s="281">
        <f t="shared" si="84"/>
        <v>0</v>
      </c>
      <c r="U515" s="297" t="s">
        <v>1616</v>
      </c>
      <c r="AB515">
        <f t="shared" si="91"/>
        <v>0</v>
      </c>
      <c r="AC515">
        <f t="shared" si="92"/>
        <v>0</v>
      </c>
    </row>
    <row r="516" spans="1:29" ht="25.5">
      <c r="A516" s="157">
        <f t="shared" si="88"/>
        <v>516</v>
      </c>
      <c r="B516" s="219"/>
      <c r="C516" s="219" t="s">
        <v>279</v>
      </c>
      <c r="D516" s="220" t="s">
        <v>2388</v>
      </c>
      <c r="E516" s="221" t="s">
        <v>558</v>
      </c>
      <c r="F516" s="219">
        <v>1</v>
      </c>
      <c r="G516" s="222">
        <v>6</v>
      </c>
      <c r="H516" s="399" t="s">
        <v>119</v>
      </c>
      <c r="I516" s="223">
        <v>1</v>
      </c>
      <c r="J516" s="386">
        <v>355</v>
      </c>
      <c r="K516" s="427">
        <f t="shared" si="89"/>
        <v>355</v>
      </c>
      <c r="L516" s="307"/>
      <c r="M516" s="306"/>
      <c r="N516" s="430">
        <f t="shared" si="90"/>
        <v>0</v>
      </c>
      <c r="O516" s="499">
        <v>0</v>
      </c>
      <c r="P516" s="500">
        <v>0</v>
      </c>
      <c r="Q516" s="279"/>
      <c r="R516" s="280">
        <v>0</v>
      </c>
      <c r="S516" s="433">
        <f t="shared" si="87"/>
        <v>0</v>
      </c>
      <c r="T516" s="281">
        <f aca="true" t="shared" si="93" ref="T516:T596">S516*L516</f>
        <v>0</v>
      </c>
      <c r="U516" s="297" t="s">
        <v>1616</v>
      </c>
      <c r="AB516">
        <f t="shared" si="91"/>
        <v>0</v>
      </c>
      <c r="AC516">
        <f t="shared" si="92"/>
        <v>0</v>
      </c>
    </row>
    <row r="517" spans="1:29" ht="12.75">
      <c r="A517" s="157">
        <f t="shared" si="88"/>
        <v>517</v>
      </c>
      <c r="B517" s="219"/>
      <c r="C517" s="219" t="s">
        <v>279</v>
      </c>
      <c r="D517" s="220" t="s">
        <v>2389</v>
      </c>
      <c r="E517" s="221" t="s">
        <v>558</v>
      </c>
      <c r="F517" s="219">
        <v>1</v>
      </c>
      <c r="G517" s="222">
        <v>6</v>
      </c>
      <c r="H517" s="399" t="s">
        <v>120</v>
      </c>
      <c r="I517" s="223">
        <v>1</v>
      </c>
      <c r="J517" s="386">
        <v>355</v>
      </c>
      <c r="K517" s="427">
        <f t="shared" si="89"/>
        <v>355</v>
      </c>
      <c r="L517" s="307"/>
      <c r="M517" s="306"/>
      <c r="N517" s="430">
        <f t="shared" si="90"/>
        <v>0</v>
      </c>
      <c r="O517" s="499">
        <v>0</v>
      </c>
      <c r="P517" s="500">
        <v>0</v>
      </c>
      <c r="Q517" s="279"/>
      <c r="R517" s="280">
        <v>0</v>
      </c>
      <c r="S517" s="433">
        <f t="shared" si="87"/>
        <v>0</v>
      </c>
      <c r="T517" s="281">
        <f t="shared" si="93"/>
        <v>0</v>
      </c>
      <c r="U517" s="297" t="s">
        <v>1616</v>
      </c>
      <c r="AB517">
        <f t="shared" si="91"/>
        <v>0</v>
      </c>
      <c r="AC517">
        <f t="shared" si="92"/>
        <v>0</v>
      </c>
    </row>
    <row r="518" spans="1:29" ht="12.75">
      <c r="A518" s="157">
        <f t="shared" si="88"/>
        <v>518</v>
      </c>
      <c r="B518" s="219"/>
      <c r="C518" s="219" t="s">
        <v>1638</v>
      </c>
      <c r="D518" s="220" t="s">
        <v>1419</v>
      </c>
      <c r="E518" s="221" t="s">
        <v>558</v>
      </c>
      <c r="F518" s="219">
        <v>1</v>
      </c>
      <c r="G518" s="222">
        <v>6.5</v>
      </c>
      <c r="H518" s="399" t="s">
        <v>1086</v>
      </c>
      <c r="I518" s="223">
        <v>1</v>
      </c>
      <c r="J518" s="386">
        <v>871</v>
      </c>
      <c r="K518" s="427">
        <f t="shared" si="89"/>
        <v>871</v>
      </c>
      <c r="L518" s="307"/>
      <c r="M518" s="306"/>
      <c r="N518" s="430">
        <f t="shared" si="90"/>
        <v>0</v>
      </c>
      <c r="O518" s="499">
        <v>0</v>
      </c>
      <c r="P518" s="500">
        <v>0</v>
      </c>
      <c r="Q518" s="279"/>
      <c r="R518" s="280">
        <v>0</v>
      </c>
      <c r="S518" s="433">
        <f t="shared" si="87"/>
        <v>0</v>
      </c>
      <c r="T518" s="281">
        <f t="shared" si="93"/>
        <v>0</v>
      </c>
      <c r="U518" s="297" t="s">
        <v>1616</v>
      </c>
      <c r="AB518">
        <f t="shared" si="91"/>
        <v>0</v>
      </c>
      <c r="AC518">
        <f t="shared" si="92"/>
        <v>0</v>
      </c>
    </row>
    <row r="519" spans="1:29" ht="12.75">
      <c r="A519" s="157">
        <f t="shared" si="88"/>
        <v>519</v>
      </c>
      <c r="B519" s="219"/>
      <c r="C519" s="219" t="s">
        <v>1638</v>
      </c>
      <c r="D519" s="220" t="s">
        <v>2390</v>
      </c>
      <c r="E519" s="221" t="s">
        <v>558</v>
      </c>
      <c r="F519" s="219">
        <v>1</v>
      </c>
      <c r="G519" s="222">
        <v>6.5</v>
      </c>
      <c r="H519" s="399" t="s">
        <v>1421</v>
      </c>
      <c r="I519" s="223">
        <v>1</v>
      </c>
      <c r="J519" s="386">
        <v>829</v>
      </c>
      <c r="K519" s="427">
        <f t="shared" si="89"/>
        <v>829</v>
      </c>
      <c r="L519" s="307"/>
      <c r="M519" s="306"/>
      <c r="N519" s="430">
        <f t="shared" si="90"/>
        <v>0</v>
      </c>
      <c r="O519" s="499">
        <v>0</v>
      </c>
      <c r="P519" s="500">
        <v>0</v>
      </c>
      <c r="Q519" s="279"/>
      <c r="R519" s="280">
        <v>0</v>
      </c>
      <c r="S519" s="433">
        <f t="shared" si="87"/>
        <v>0</v>
      </c>
      <c r="T519" s="281">
        <f t="shared" si="93"/>
        <v>0</v>
      </c>
      <c r="U519" s="297" t="s">
        <v>1616</v>
      </c>
      <c r="AB519">
        <f t="shared" si="91"/>
        <v>0</v>
      </c>
      <c r="AC519">
        <f t="shared" si="92"/>
        <v>0</v>
      </c>
    </row>
    <row r="520" spans="1:29" ht="12.75">
      <c r="A520" s="157">
        <f t="shared" si="88"/>
        <v>520</v>
      </c>
      <c r="B520" s="219"/>
      <c r="C520" s="219" t="s">
        <v>1638</v>
      </c>
      <c r="D520" s="220" t="s">
        <v>1419</v>
      </c>
      <c r="E520" s="221" t="s">
        <v>558</v>
      </c>
      <c r="F520" s="219">
        <v>1</v>
      </c>
      <c r="G520" s="222">
        <v>6.5</v>
      </c>
      <c r="H520" s="399" t="s">
        <v>1677</v>
      </c>
      <c r="I520" s="223">
        <v>1</v>
      </c>
      <c r="J520" s="386">
        <v>829</v>
      </c>
      <c r="K520" s="427">
        <f t="shared" si="89"/>
        <v>829</v>
      </c>
      <c r="L520" s="307"/>
      <c r="M520" s="306"/>
      <c r="N520" s="430">
        <f t="shared" si="90"/>
        <v>0</v>
      </c>
      <c r="O520" s="499">
        <v>0</v>
      </c>
      <c r="P520" s="500">
        <v>0</v>
      </c>
      <c r="Q520" s="279"/>
      <c r="R520" s="280">
        <v>0</v>
      </c>
      <c r="S520" s="433">
        <f t="shared" si="87"/>
        <v>0</v>
      </c>
      <c r="T520" s="281">
        <f t="shared" si="93"/>
        <v>0</v>
      </c>
      <c r="U520" s="297" t="s">
        <v>1616</v>
      </c>
      <c r="AB520">
        <f t="shared" si="91"/>
        <v>0</v>
      </c>
      <c r="AC520">
        <f t="shared" si="92"/>
        <v>0</v>
      </c>
    </row>
    <row r="521" spans="1:29" ht="12.75">
      <c r="A521" s="157">
        <f t="shared" si="88"/>
        <v>521</v>
      </c>
      <c r="B521" s="219"/>
      <c r="C521" s="219" t="s">
        <v>1638</v>
      </c>
      <c r="D521" s="220" t="s">
        <v>1419</v>
      </c>
      <c r="E521" s="221" t="s">
        <v>558</v>
      </c>
      <c r="F521" s="219">
        <v>1</v>
      </c>
      <c r="G521" s="222">
        <v>6.5</v>
      </c>
      <c r="H521" s="399" t="s">
        <v>1678</v>
      </c>
      <c r="I521" s="223">
        <v>1</v>
      </c>
      <c r="J521" s="386">
        <v>829</v>
      </c>
      <c r="K521" s="427">
        <f t="shared" si="89"/>
        <v>829</v>
      </c>
      <c r="L521" s="307"/>
      <c r="M521" s="306"/>
      <c r="N521" s="430">
        <f t="shared" si="90"/>
        <v>0</v>
      </c>
      <c r="O521" s="499">
        <v>0</v>
      </c>
      <c r="P521" s="500">
        <v>0</v>
      </c>
      <c r="Q521" s="279"/>
      <c r="R521" s="280">
        <v>0</v>
      </c>
      <c r="S521" s="433">
        <f t="shared" si="87"/>
        <v>0</v>
      </c>
      <c r="T521" s="281">
        <f t="shared" si="93"/>
        <v>0</v>
      </c>
      <c r="U521" s="297" t="s">
        <v>1616</v>
      </c>
      <c r="AB521">
        <f t="shared" si="91"/>
        <v>0</v>
      </c>
      <c r="AC521">
        <f t="shared" si="92"/>
        <v>0</v>
      </c>
    </row>
    <row r="522" spans="1:29" ht="12.75">
      <c r="A522" s="157">
        <f t="shared" si="88"/>
        <v>522</v>
      </c>
      <c r="B522" s="219"/>
      <c r="C522" s="219" t="s">
        <v>1638</v>
      </c>
      <c r="D522" s="220" t="s">
        <v>1419</v>
      </c>
      <c r="E522" s="221" t="s">
        <v>558</v>
      </c>
      <c r="F522" s="219">
        <v>1</v>
      </c>
      <c r="G522" s="222">
        <v>6.5</v>
      </c>
      <c r="H522" s="399" t="s">
        <v>1433</v>
      </c>
      <c r="I522" s="223">
        <v>1</v>
      </c>
      <c r="J522" s="386">
        <v>829</v>
      </c>
      <c r="K522" s="427">
        <f t="shared" si="89"/>
        <v>829</v>
      </c>
      <c r="L522" s="307"/>
      <c r="M522" s="306"/>
      <c r="N522" s="430">
        <f t="shared" si="90"/>
        <v>0</v>
      </c>
      <c r="O522" s="499">
        <v>0</v>
      </c>
      <c r="P522" s="500">
        <v>0</v>
      </c>
      <c r="Q522" s="279"/>
      <c r="R522" s="280">
        <v>0</v>
      </c>
      <c r="S522" s="433">
        <f aca="true" t="shared" si="94" ref="S522:S530">R522*J522</f>
        <v>0</v>
      </c>
      <c r="T522" s="281">
        <f t="shared" si="93"/>
        <v>0</v>
      </c>
      <c r="U522" s="297" t="s">
        <v>1616</v>
      </c>
      <c r="AB522">
        <f t="shared" si="91"/>
        <v>0</v>
      </c>
      <c r="AC522">
        <f t="shared" si="92"/>
        <v>0</v>
      </c>
    </row>
    <row r="523" spans="1:29" ht="12.75">
      <c r="A523" s="157">
        <f t="shared" si="88"/>
        <v>523</v>
      </c>
      <c r="B523" s="219"/>
      <c r="C523" s="219" t="s">
        <v>1638</v>
      </c>
      <c r="D523" s="220" t="s">
        <v>1419</v>
      </c>
      <c r="E523" s="221" t="s">
        <v>558</v>
      </c>
      <c r="F523" s="219">
        <v>1</v>
      </c>
      <c r="G523" s="222">
        <v>6.5</v>
      </c>
      <c r="H523" s="399" t="s">
        <v>1434</v>
      </c>
      <c r="I523" s="223">
        <v>1</v>
      </c>
      <c r="J523" s="386">
        <v>829</v>
      </c>
      <c r="K523" s="427">
        <f t="shared" si="89"/>
        <v>829</v>
      </c>
      <c r="L523" s="307"/>
      <c r="M523" s="306"/>
      <c r="N523" s="430">
        <f t="shared" si="90"/>
        <v>0</v>
      </c>
      <c r="O523" s="499">
        <v>0</v>
      </c>
      <c r="P523" s="500">
        <v>0</v>
      </c>
      <c r="Q523" s="279"/>
      <c r="R523" s="280">
        <v>0</v>
      </c>
      <c r="S523" s="433">
        <f t="shared" si="94"/>
        <v>0</v>
      </c>
      <c r="T523" s="281">
        <f t="shared" si="93"/>
        <v>0</v>
      </c>
      <c r="U523" s="297" t="s">
        <v>1616</v>
      </c>
      <c r="AB523">
        <f t="shared" si="91"/>
        <v>0</v>
      </c>
      <c r="AC523">
        <f t="shared" si="92"/>
        <v>0</v>
      </c>
    </row>
    <row r="524" spans="1:29" ht="25.5">
      <c r="A524" s="157">
        <f t="shared" si="88"/>
        <v>524</v>
      </c>
      <c r="B524" s="219"/>
      <c r="C524" s="219" t="s">
        <v>1638</v>
      </c>
      <c r="D524" s="220" t="s">
        <v>471</v>
      </c>
      <c r="E524" s="221" t="s">
        <v>558</v>
      </c>
      <c r="F524" s="219">
        <v>1</v>
      </c>
      <c r="G524" s="222">
        <v>6.5</v>
      </c>
      <c r="H524" s="399" t="s">
        <v>1352</v>
      </c>
      <c r="I524" s="223">
        <v>1</v>
      </c>
      <c r="J524" s="386">
        <v>871</v>
      </c>
      <c r="K524" s="427">
        <f t="shared" si="89"/>
        <v>871</v>
      </c>
      <c r="L524" s="307"/>
      <c r="M524" s="306"/>
      <c r="N524" s="430">
        <f t="shared" si="90"/>
        <v>0</v>
      </c>
      <c r="O524" s="499">
        <v>0</v>
      </c>
      <c r="P524" s="500">
        <v>0</v>
      </c>
      <c r="Q524" s="279"/>
      <c r="R524" s="280">
        <v>0</v>
      </c>
      <c r="S524" s="433">
        <f t="shared" si="94"/>
        <v>0</v>
      </c>
      <c r="T524" s="281">
        <f t="shared" si="93"/>
        <v>0</v>
      </c>
      <c r="U524" s="297" t="s">
        <v>1616</v>
      </c>
      <c r="AB524">
        <f t="shared" si="91"/>
        <v>0</v>
      </c>
      <c r="AC524">
        <f t="shared" si="92"/>
        <v>0</v>
      </c>
    </row>
    <row r="525" spans="1:29" ht="38.25">
      <c r="A525" s="157">
        <f t="shared" si="88"/>
        <v>525</v>
      </c>
      <c r="B525" s="219"/>
      <c r="C525" s="219" t="s">
        <v>1638</v>
      </c>
      <c r="D525" s="220" t="s">
        <v>1420</v>
      </c>
      <c r="E525" s="221" t="s">
        <v>558</v>
      </c>
      <c r="F525" s="219">
        <v>1</v>
      </c>
      <c r="G525" s="225">
        <v>6.5</v>
      </c>
      <c r="H525" s="399" t="s">
        <v>1690</v>
      </c>
      <c r="I525" s="223">
        <v>1</v>
      </c>
      <c r="J525" s="603">
        <v>1048</v>
      </c>
      <c r="K525" s="602">
        <f t="shared" si="89"/>
        <v>1048</v>
      </c>
      <c r="L525" s="307"/>
      <c r="M525" s="306"/>
      <c r="N525" s="430">
        <f t="shared" si="90"/>
        <v>0</v>
      </c>
      <c r="O525" s="499">
        <v>0</v>
      </c>
      <c r="P525" s="500">
        <v>0</v>
      </c>
      <c r="Q525" s="279"/>
      <c r="R525" s="280">
        <v>0</v>
      </c>
      <c r="S525" s="433">
        <f t="shared" si="94"/>
        <v>0</v>
      </c>
      <c r="T525" s="281">
        <f t="shared" si="93"/>
        <v>0</v>
      </c>
      <c r="U525" s="297" t="s">
        <v>1616</v>
      </c>
      <c r="AB525">
        <f t="shared" si="91"/>
        <v>0</v>
      </c>
      <c r="AC525">
        <f t="shared" si="92"/>
        <v>0</v>
      </c>
    </row>
    <row r="526" spans="1:29" ht="25.5">
      <c r="A526" s="157">
        <f t="shared" si="88"/>
        <v>526</v>
      </c>
      <c r="B526" s="219"/>
      <c r="C526" s="219" t="s">
        <v>1638</v>
      </c>
      <c r="D526" s="220" t="s">
        <v>1420</v>
      </c>
      <c r="E526" s="221" t="s">
        <v>558</v>
      </c>
      <c r="F526" s="219">
        <v>1</v>
      </c>
      <c r="G526" s="225">
        <v>6.5</v>
      </c>
      <c r="H526" s="399" t="s">
        <v>1359</v>
      </c>
      <c r="I526" s="223">
        <v>1</v>
      </c>
      <c r="J526" s="386">
        <v>719.75</v>
      </c>
      <c r="K526" s="427">
        <f t="shared" si="89"/>
        <v>719.75</v>
      </c>
      <c r="L526" s="307"/>
      <c r="M526" s="306"/>
      <c r="N526" s="430">
        <f t="shared" si="90"/>
        <v>0</v>
      </c>
      <c r="O526" s="499">
        <v>0</v>
      </c>
      <c r="P526" s="500">
        <v>0</v>
      </c>
      <c r="Q526" s="279"/>
      <c r="R526" s="280">
        <v>0</v>
      </c>
      <c r="S526" s="433">
        <f t="shared" si="94"/>
        <v>0</v>
      </c>
      <c r="T526" s="281"/>
      <c r="U526" s="297" t="s">
        <v>1616</v>
      </c>
      <c r="AB526">
        <f t="shared" si="91"/>
        <v>0</v>
      </c>
      <c r="AC526">
        <f t="shared" si="92"/>
        <v>0</v>
      </c>
    </row>
    <row r="527" spans="1:21" ht="12.75">
      <c r="A527" s="157">
        <f t="shared" si="88"/>
        <v>527</v>
      </c>
      <c r="B527" s="219"/>
      <c r="C527" s="219" t="s">
        <v>1578</v>
      </c>
      <c r="D527" s="220" t="s">
        <v>369</v>
      </c>
      <c r="E527" s="221" t="s">
        <v>558</v>
      </c>
      <c r="F527" s="219">
        <v>1</v>
      </c>
      <c r="G527" s="225">
        <v>12</v>
      </c>
      <c r="H527" s="381" t="s">
        <v>365</v>
      </c>
      <c r="I527" s="223">
        <v>1</v>
      </c>
      <c r="J527" s="386">
        <v>146.85</v>
      </c>
      <c r="K527" s="427">
        <f>J527*I527</f>
        <v>146.85</v>
      </c>
      <c r="L527" s="307"/>
      <c r="M527" s="306"/>
      <c r="N527" s="430">
        <f>(J527*L527+T527)+(M527*K527)</f>
        <v>0</v>
      </c>
      <c r="O527" s="499">
        <v>9</v>
      </c>
      <c r="P527" s="500">
        <v>9</v>
      </c>
      <c r="Q527" s="279"/>
      <c r="R527" s="280">
        <v>0</v>
      </c>
      <c r="S527" s="433">
        <f t="shared" si="94"/>
        <v>0</v>
      </c>
      <c r="T527" s="281">
        <f t="shared" si="93"/>
        <v>0</v>
      </c>
      <c r="U527" s="292" t="s">
        <v>1341</v>
      </c>
    </row>
    <row r="528" spans="1:21" ht="22.5">
      <c r="A528" s="157">
        <f t="shared" si="88"/>
        <v>528</v>
      </c>
      <c r="B528" s="219"/>
      <c r="C528" s="219" t="s">
        <v>368</v>
      </c>
      <c r="D528" s="220" t="s">
        <v>370</v>
      </c>
      <c r="E528" s="221" t="s">
        <v>558</v>
      </c>
      <c r="F528" s="219">
        <v>1</v>
      </c>
      <c r="G528" s="225">
        <v>10</v>
      </c>
      <c r="H528" s="389" t="s">
        <v>366</v>
      </c>
      <c r="I528" s="223">
        <v>1</v>
      </c>
      <c r="J528" s="386">
        <v>188.18</v>
      </c>
      <c r="K528" s="427">
        <f>J528*I528</f>
        <v>188.18</v>
      </c>
      <c r="L528" s="307"/>
      <c r="M528" s="306"/>
      <c r="N528" s="430">
        <f>(J528*L528+T528)+(M528*K528)</f>
        <v>0</v>
      </c>
      <c r="O528" s="499">
        <v>0</v>
      </c>
      <c r="P528" s="500">
        <v>0</v>
      </c>
      <c r="Q528" s="279"/>
      <c r="R528" s="280">
        <v>0</v>
      </c>
      <c r="S528" s="433">
        <f t="shared" si="94"/>
        <v>0</v>
      </c>
      <c r="T528" s="281">
        <f t="shared" si="93"/>
        <v>0</v>
      </c>
      <c r="U528" s="292" t="s">
        <v>1341</v>
      </c>
    </row>
    <row r="529" spans="1:21" ht="12.75">
      <c r="A529" s="157">
        <f t="shared" si="88"/>
        <v>529</v>
      </c>
      <c r="B529" s="219"/>
      <c r="C529" s="219" t="s">
        <v>1578</v>
      </c>
      <c r="D529" s="220" t="s">
        <v>1612</v>
      </c>
      <c r="E529" s="221" t="s">
        <v>558</v>
      </c>
      <c r="F529" s="219">
        <v>1</v>
      </c>
      <c r="G529" s="225">
        <v>25</v>
      </c>
      <c r="H529" s="381" t="s">
        <v>367</v>
      </c>
      <c r="I529" s="223">
        <v>1</v>
      </c>
      <c r="J529" s="386">
        <v>142.8</v>
      </c>
      <c r="K529" s="427">
        <f>J529*I529</f>
        <v>142.8</v>
      </c>
      <c r="L529" s="307"/>
      <c r="M529" s="306"/>
      <c r="N529" s="430">
        <f>(J529*L529+T529)+(M529*K529)</f>
        <v>0</v>
      </c>
      <c r="O529" s="499">
        <v>31</v>
      </c>
      <c r="P529" s="500">
        <v>31</v>
      </c>
      <c r="Q529" s="279"/>
      <c r="R529" s="280">
        <v>0</v>
      </c>
      <c r="S529" s="433">
        <f t="shared" si="94"/>
        <v>0</v>
      </c>
      <c r="T529" s="281">
        <f t="shared" si="93"/>
        <v>0</v>
      </c>
      <c r="U529" s="292" t="s">
        <v>1341</v>
      </c>
    </row>
    <row r="530" spans="1:21" ht="56.25">
      <c r="A530" s="157">
        <f t="shared" si="88"/>
        <v>530</v>
      </c>
      <c r="B530" s="219"/>
      <c r="C530" s="219" t="s">
        <v>2391</v>
      </c>
      <c r="D530" s="220" t="s">
        <v>2392</v>
      </c>
      <c r="E530" s="221" t="s">
        <v>558</v>
      </c>
      <c r="F530" s="219">
        <v>1</v>
      </c>
      <c r="G530" s="225">
        <v>25</v>
      </c>
      <c r="H530" s="580" t="s">
        <v>364</v>
      </c>
      <c r="I530" s="223">
        <v>1</v>
      </c>
      <c r="J530" s="386">
        <v>161.7</v>
      </c>
      <c r="K530" s="427">
        <f>J530*I530</f>
        <v>161.7</v>
      </c>
      <c r="L530" s="307"/>
      <c r="M530" s="306"/>
      <c r="N530" s="430">
        <f>(J530*L530+T530)+(M530*K530)</f>
        <v>0</v>
      </c>
      <c r="O530" s="499">
        <v>7</v>
      </c>
      <c r="P530" s="500">
        <v>7</v>
      </c>
      <c r="Q530" s="279"/>
      <c r="R530" s="280">
        <v>0</v>
      </c>
      <c r="S530" s="433">
        <f t="shared" si="94"/>
        <v>0</v>
      </c>
      <c r="T530" s="281">
        <f t="shared" si="93"/>
        <v>0</v>
      </c>
      <c r="U530" s="292" t="s">
        <v>1341</v>
      </c>
    </row>
    <row r="531" spans="1:21" ht="22.5">
      <c r="A531" s="157">
        <f t="shared" si="88"/>
        <v>531</v>
      </c>
      <c r="B531" s="219"/>
      <c r="C531" s="377" t="s">
        <v>1578</v>
      </c>
      <c r="D531" s="379" t="s">
        <v>3688</v>
      </c>
      <c r="E531" s="221" t="s">
        <v>558</v>
      </c>
      <c r="F531" s="219">
        <v>1</v>
      </c>
      <c r="G531" s="225"/>
      <c r="H531" s="583" t="s">
        <v>3687</v>
      </c>
      <c r="I531" s="223">
        <v>1</v>
      </c>
      <c r="J531" s="386">
        <v>156.87</v>
      </c>
      <c r="K531" s="427">
        <f aca="true" t="shared" si="95" ref="K531:K536">J531*I531</f>
        <v>156.87</v>
      </c>
      <c r="L531" s="307"/>
      <c r="M531" s="306"/>
      <c r="N531" s="430">
        <f aca="true" t="shared" si="96" ref="N531:N536">(J531*L531+T531)+(M531*K531)</f>
        <v>0</v>
      </c>
      <c r="O531" s="499">
        <v>0</v>
      </c>
      <c r="P531" s="500">
        <v>0</v>
      </c>
      <c r="Q531" s="279"/>
      <c r="R531" s="280"/>
      <c r="S531" s="433">
        <f aca="true" t="shared" si="97" ref="S531:S536">R531*J531</f>
        <v>0</v>
      </c>
      <c r="T531" s="281">
        <f t="shared" si="93"/>
        <v>0</v>
      </c>
      <c r="U531" s="292" t="s">
        <v>1341</v>
      </c>
    </row>
    <row r="532" spans="1:21" ht="22.5">
      <c r="A532" s="157">
        <f t="shared" si="88"/>
        <v>532</v>
      </c>
      <c r="B532" s="219"/>
      <c r="C532" s="219" t="s">
        <v>1578</v>
      </c>
      <c r="D532" s="220" t="s">
        <v>3346</v>
      </c>
      <c r="E532" s="221" t="s">
        <v>558</v>
      </c>
      <c r="F532" s="219">
        <v>1</v>
      </c>
      <c r="G532" s="225">
        <v>15</v>
      </c>
      <c r="H532" s="566" t="s">
        <v>3342</v>
      </c>
      <c r="I532" s="223">
        <v>1</v>
      </c>
      <c r="J532" s="386">
        <v>148.125</v>
      </c>
      <c r="K532" s="427">
        <f t="shared" si="95"/>
        <v>148.125</v>
      </c>
      <c r="L532" s="307"/>
      <c r="M532" s="306"/>
      <c r="N532" s="430">
        <f t="shared" si="96"/>
        <v>0</v>
      </c>
      <c r="O532" s="499">
        <v>4</v>
      </c>
      <c r="P532" s="500">
        <v>4</v>
      </c>
      <c r="Q532" s="279"/>
      <c r="R532" s="280"/>
      <c r="S532" s="433">
        <f t="shared" si="97"/>
        <v>0</v>
      </c>
      <c r="T532" s="281">
        <f t="shared" si="93"/>
        <v>0</v>
      </c>
      <c r="U532" s="292" t="s">
        <v>1341</v>
      </c>
    </row>
    <row r="533" spans="1:21" ht="22.5">
      <c r="A533" s="157">
        <f t="shared" si="88"/>
        <v>533</v>
      </c>
      <c r="B533" s="219"/>
      <c r="C533" s="219" t="s">
        <v>3347</v>
      </c>
      <c r="D533" s="220" t="s">
        <v>3348</v>
      </c>
      <c r="E533" s="221" t="s">
        <v>558</v>
      </c>
      <c r="F533" s="219">
        <v>1</v>
      </c>
      <c r="G533" s="225">
        <v>15</v>
      </c>
      <c r="H533" s="566" t="s">
        <v>3343</v>
      </c>
      <c r="I533" s="223">
        <v>1</v>
      </c>
      <c r="J533" s="386">
        <v>179.51</v>
      </c>
      <c r="K533" s="427">
        <f t="shared" si="95"/>
        <v>179.51</v>
      </c>
      <c r="L533" s="307"/>
      <c r="M533" s="306"/>
      <c r="N533" s="430">
        <f t="shared" si="96"/>
        <v>0</v>
      </c>
      <c r="O533" s="499">
        <v>4</v>
      </c>
      <c r="P533" s="500">
        <v>4</v>
      </c>
      <c r="Q533" s="279"/>
      <c r="R533" s="280"/>
      <c r="S533" s="433">
        <f t="shared" si="97"/>
        <v>0</v>
      </c>
      <c r="T533" s="281">
        <f t="shared" si="93"/>
        <v>0</v>
      </c>
      <c r="U533" s="292" t="s">
        <v>1341</v>
      </c>
    </row>
    <row r="534" spans="1:21" ht="22.5">
      <c r="A534" s="157">
        <f t="shared" si="88"/>
        <v>534</v>
      </c>
      <c r="B534" s="219"/>
      <c r="C534" s="219" t="s">
        <v>1578</v>
      </c>
      <c r="D534" s="220" t="s">
        <v>3349</v>
      </c>
      <c r="E534" s="221" t="s">
        <v>558</v>
      </c>
      <c r="F534" s="219">
        <v>1</v>
      </c>
      <c r="G534" s="225">
        <v>20</v>
      </c>
      <c r="H534" s="566" t="s">
        <v>3344</v>
      </c>
      <c r="I534" s="223">
        <v>1</v>
      </c>
      <c r="J534" s="386">
        <v>149.85</v>
      </c>
      <c r="K534" s="427">
        <f t="shared" si="95"/>
        <v>149.85</v>
      </c>
      <c r="L534" s="307"/>
      <c r="M534" s="306"/>
      <c r="N534" s="430">
        <f t="shared" si="96"/>
        <v>0</v>
      </c>
      <c r="O534" s="499">
        <v>6</v>
      </c>
      <c r="P534" s="500">
        <v>6</v>
      </c>
      <c r="Q534" s="279"/>
      <c r="R534" s="280"/>
      <c r="S534" s="433">
        <f t="shared" si="97"/>
        <v>0</v>
      </c>
      <c r="T534" s="281">
        <f t="shared" si="93"/>
        <v>0</v>
      </c>
      <c r="U534" s="292" t="s">
        <v>1341</v>
      </c>
    </row>
    <row r="535" spans="1:21" ht="33.75">
      <c r="A535" s="157">
        <f t="shared" si="88"/>
        <v>535</v>
      </c>
      <c r="B535" s="219"/>
      <c r="C535" s="377" t="s">
        <v>3691</v>
      </c>
      <c r="D535" s="379" t="s">
        <v>3690</v>
      </c>
      <c r="E535" s="221" t="s">
        <v>558</v>
      </c>
      <c r="F535" s="219">
        <v>1</v>
      </c>
      <c r="G535" s="225"/>
      <c r="H535" s="583" t="s">
        <v>3689</v>
      </c>
      <c r="I535" s="223">
        <v>1</v>
      </c>
      <c r="J535" s="386">
        <v>173</v>
      </c>
      <c r="K535" s="427">
        <f t="shared" si="95"/>
        <v>173</v>
      </c>
      <c r="L535" s="307"/>
      <c r="M535" s="306"/>
      <c r="N535" s="430">
        <f t="shared" si="96"/>
        <v>0</v>
      </c>
      <c r="O535" s="499">
        <v>0</v>
      </c>
      <c r="P535" s="500">
        <v>0</v>
      </c>
      <c r="Q535" s="279"/>
      <c r="R535" s="280"/>
      <c r="S535" s="433">
        <f t="shared" si="97"/>
        <v>0</v>
      </c>
      <c r="T535" s="281">
        <f t="shared" si="93"/>
        <v>0</v>
      </c>
      <c r="U535" s="292" t="s">
        <v>1341</v>
      </c>
    </row>
    <row r="536" spans="1:21" ht="33.75">
      <c r="A536" s="157">
        <f t="shared" si="88"/>
        <v>536</v>
      </c>
      <c r="B536" s="219"/>
      <c r="C536" s="219" t="s">
        <v>2430</v>
      </c>
      <c r="D536" s="220" t="s">
        <v>3350</v>
      </c>
      <c r="E536" s="221" t="s">
        <v>558</v>
      </c>
      <c r="F536" s="219">
        <v>1</v>
      </c>
      <c r="G536" s="225">
        <v>10</v>
      </c>
      <c r="H536" s="566" t="s">
        <v>3345</v>
      </c>
      <c r="I536" s="223">
        <v>1</v>
      </c>
      <c r="J536" s="386">
        <v>158.67000000000002</v>
      </c>
      <c r="K536" s="427">
        <f t="shared" si="95"/>
        <v>158.67000000000002</v>
      </c>
      <c r="L536" s="307"/>
      <c r="M536" s="306"/>
      <c r="N536" s="430">
        <f t="shared" si="96"/>
        <v>0</v>
      </c>
      <c r="O536" s="499">
        <v>0</v>
      </c>
      <c r="P536" s="500">
        <v>0</v>
      </c>
      <c r="Q536" s="279"/>
      <c r="R536" s="280"/>
      <c r="S536" s="433">
        <f t="shared" si="97"/>
        <v>0</v>
      </c>
      <c r="T536" s="281">
        <f t="shared" si="93"/>
        <v>0</v>
      </c>
      <c r="U536" s="292" t="s">
        <v>1341</v>
      </c>
    </row>
    <row r="537" spans="1:21" ht="23.25" thickBot="1">
      <c r="A537" s="157">
        <f t="shared" si="88"/>
        <v>537</v>
      </c>
      <c r="B537" s="219"/>
      <c r="C537" s="380" t="s">
        <v>14</v>
      </c>
      <c r="D537" s="381" t="s">
        <v>2393</v>
      </c>
      <c r="E537" s="221" t="s">
        <v>558</v>
      </c>
      <c r="F537" s="219">
        <v>1</v>
      </c>
      <c r="G537" s="225">
        <v>25</v>
      </c>
      <c r="H537" s="412" t="s">
        <v>1965</v>
      </c>
      <c r="I537" s="223">
        <v>1</v>
      </c>
      <c r="J537" s="386">
        <v>189.06</v>
      </c>
      <c r="K537" s="427">
        <f aca="true" t="shared" si="98" ref="K537:K570">J537*I537</f>
        <v>189.06</v>
      </c>
      <c r="L537" s="307"/>
      <c r="M537" s="306"/>
      <c r="N537" s="430">
        <f aca="true" t="shared" si="99" ref="N537:N570">(J537*L537+T537)+(M537*K537)</f>
        <v>0</v>
      </c>
      <c r="O537" s="499">
        <v>0</v>
      </c>
      <c r="P537" s="500">
        <v>0</v>
      </c>
      <c r="Q537" s="279"/>
      <c r="R537" s="280">
        <v>0</v>
      </c>
      <c r="S537" s="433">
        <f aca="true" t="shared" si="100" ref="S537:S543">R537*J537</f>
        <v>0</v>
      </c>
      <c r="T537" s="281">
        <f t="shared" si="93"/>
        <v>0</v>
      </c>
      <c r="U537" s="292" t="s">
        <v>1341</v>
      </c>
    </row>
    <row r="538" spans="1:21" ht="13.5" thickBot="1">
      <c r="A538" s="157">
        <f t="shared" si="88"/>
        <v>538</v>
      </c>
      <c r="B538" s="219"/>
      <c r="C538" s="219" t="s">
        <v>1578</v>
      </c>
      <c r="D538" s="363" t="s">
        <v>950</v>
      </c>
      <c r="E538" s="221" t="s">
        <v>558</v>
      </c>
      <c r="F538" s="219">
        <v>1</v>
      </c>
      <c r="G538" s="225">
        <v>20</v>
      </c>
      <c r="H538" s="412" t="s">
        <v>951</v>
      </c>
      <c r="I538" s="223">
        <v>1</v>
      </c>
      <c r="J538" s="386">
        <v>153.03</v>
      </c>
      <c r="K538" s="427">
        <f t="shared" si="98"/>
        <v>153.03</v>
      </c>
      <c r="L538" s="307"/>
      <c r="M538" s="306"/>
      <c r="N538" s="430">
        <f t="shared" si="99"/>
        <v>0</v>
      </c>
      <c r="O538" s="499">
        <v>0</v>
      </c>
      <c r="P538" s="500">
        <v>0</v>
      </c>
      <c r="Q538" s="279"/>
      <c r="R538" s="280">
        <v>0</v>
      </c>
      <c r="S538" s="433">
        <f t="shared" si="100"/>
        <v>0</v>
      </c>
      <c r="T538" s="281">
        <f t="shared" si="93"/>
        <v>0</v>
      </c>
      <c r="U538" s="292" t="s">
        <v>1341</v>
      </c>
    </row>
    <row r="539" spans="1:21" ht="12.75">
      <c r="A539" s="157">
        <f t="shared" si="88"/>
        <v>539</v>
      </c>
      <c r="B539" s="219"/>
      <c r="C539" s="219" t="s">
        <v>1394</v>
      </c>
      <c r="D539" s="364" t="s">
        <v>955</v>
      </c>
      <c r="E539" s="221" t="s">
        <v>558</v>
      </c>
      <c r="F539" s="219">
        <v>1</v>
      </c>
      <c r="G539" s="225">
        <v>30</v>
      </c>
      <c r="H539" s="412" t="s">
        <v>957</v>
      </c>
      <c r="I539" s="223">
        <v>1</v>
      </c>
      <c r="J539" s="386">
        <v>192</v>
      </c>
      <c r="K539" s="427">
        <f t="shared" si="98"/>
        <v>192</v>
      </c>
      <c r="L539" s="307"/>
      <c r="M539" s="306"/>
      <c r="N539" s="430">
        <f t="shared" si="99"/>
        <v>0</v>
      </c>
      <c r="O539" s="499">
        <v>0</v>
      </c>
      <c r="P539" s="500">
        <v>0</v>
      </c>
      <c r="Q539" s="279"/>
      <c r="R539" s="280">
        <v>0</v>
      </c>
      <c r="S539" s="433">
        <f t="shared" si="100"/>
        <v>0</v>
      </c>
      <c r="T539" s="281">
        <f t="shared" si="93"/>
        <v>0</v>
      </c>
      <c r="U539" s="294" t="s">
        <v>1617</v>
      </c>
    </row>
    <row r="540" spans="1:21" ht="12.75">
      <c r="A540" s="157">
        <f t="shared" si="88"/>
        <v>540</v>
      </c>
      <c r="B540" s="219"/>
      <c r="C540" s="219" t="s">
        <v>1394</v>
      </c>
      <c r="D540" s="364" t="s">
        <v>956</v>
      </c>
      <c r="E540" s="221" t="s">
        <v>558</v>
      </c>
      <c r="F540" s="219">
        <v>1</v>
      </c>
      <c r="G540" s="225">
        <v>30</v>
      </c>
      <c r="H540" s="412" t="s">
        <v>958</v>
      </c>
      <c r="I540" s="223">
        <v>1</v>
      </c>
      <c r="J540" s="386">
        <v>192</v>
      </c>
      <c r="K540" s="427">
        <f t="shared" si="98"/>
        <v>192</v>
      </c>
      <c r="L540" s="307"/>
      <c r="M540" s="306"/>
      <c r="N540" s="430">
        <f t="shared" si="99"/>
        <v>0</v>
      </c>
      <c r="O540" s="499">
        <v>0</v>
      </c>
      <c r="P540" s="500">
        <v>0</v>
      </c>
      <c r="Q540" s="279"/>
      <c r="R540" s="280">
        <v>0</v>
      </c>
      <c r="S540" s="433">
        <f t="shared" si="100"/>
        <v>0</v>
      </c>
      <c r="T540" s="281">
        <f t="shared" si="93"/>
        <v>0</v>
      </c>
      <c r="U540" s="294" t="s">
        <v>1617</v>
      </c>
    </row>
    <row r="541" spans="1:21" ht="12.75">
      <c r="A541" s="157">
        <f t="shared" si="88"/>
        <v>541</v>
      </c>
      <c r="B541" s="219"/>
      <c r="C541" s="219" t="s">
        <v>1392</v>
      </c>
      <c r="D541" s="220" t="s">
        <v>2394</v>
      </c>
      <c r="E541" s="221" t="s">
        <v>558</v>
      </c>
      <c r="F541" s="219">
        <v>1</v>
      </c>
      <c r="G541" s="366">
        <v>60</v>
      </c>
      <c r="H541" s="412" t="s">
        <v>1385</v>
      </c>
      <c r="I541" s="365">
        <v>1</v>
      </c>
      <c r="J541" s="386">
        <v>160.32</v>
      </c>
      <c r="K541" s="427">
        <f t="shared" si="98"/>
        <v>160.32</v>
      </c>
      <c r="L541" s="307"/>
      <c r="M541" s="306"/>
      <c r="N541" s="430">
        <f t="shared" si="99"/>
        <v>0</v>
      </c>
      <c r="O541" s="499">
        <v>0</v>
      </c>
      <c r="P541" s="500">
        <v>0</v>
      </c>
      <c r="Q541" s="279"/>
      <c r="R541" s="280">
        <v>0</v>
      </c>
      <c r="S541" s="433">
        <f t="shared" si="100"/>
        <v>0</v>
      </c>
      <c r="T541" s="281">
        <f t="shared" si="93"/>
        <v>0</v>
      </c>
      <c r="U541" s="293" t="s">
        <v>1615</v>
      </c>
    </row>
    <row r="542" spans="1:21" ht="12.75">
      <c r="A542" s="157">
        <f t="shared" si="88"/>
        <v>542</v>
      </c>
      <c r="B542" s="219"/>
      <c r="C542" s="219" t="s">
        <v>1393</v>
      </c>
      <c r="D542" s="220" t="s">
        <v>2395</v>
      </c>
      <c r="E542" s="221" t="s">
        <v>558</v>
      </c>
      <c r="F542" s="219">
        <v>1</v>
      </c>
      <c r="G542" s="366">
        <v>75</v>
      </c>
      <c r="H542" s="412" t="s">
        <v>1386</v>
      </c>
      <c r="I542" s="365">
        <v>1</v>
      </c>
      <c r="J542" s="386">
        <v>183.93</v>
      </c>
      <c r="K542" s="427">
        <f t="shared" si="98"/>
        <v>183.93</v>
      </c>
      <c r="L542" s="307"/>
      <c r="M542" s="306"/>
      <c r="N542" s="430">
        <f t="shared" si="99"/>
        <v>0</v>
      </c>
      <c r="O542" s="499">
        <v>0</v>
      </c>
      <c r="P542" s="500">
        <v>0</v>
      </c>
      <c r="Q542" s="279"/>
      <c r="R542" s="280">
        <v>0</v>
      </c>
      <c r="S542" s="433">
        <f t="shared" si="100"/>
        <v>0</v>
      </c>
      <c r="T542" s="281">
        <f t="shared" si="93"/>
        <v>0</v>
      </c>
      <c r="U542" s="293" t="s">
        <v>1615</v>
      </c>
    </row>
    <row r="543" spans="1:21" ht="12.75">
      <c r="A543" s="157">
        <f t="shared" si="88"/>
        <v>543</v>
      </c>
      <c r="B543" s="219"/>
      <c r="C543" s="377" t="s">
        <v>3694</v>
      </c>
      <c r="D543" s="379" t="s">
        <v>3693</v>
      </c>
      <c r="E543" s="221" t="s">
        <v>558</v>
      </c>
      <c r="F543" s="219">
        <v>1</v>
      </c>
      <c r="G543" s="366"/>
      <c r="H543" s="584" t="s">
        <v>3692</v>
      </c>
      <c r="I543" s="365">
        <v>1</v>
      </c>
      <c r="J543" s="386">
        <v>188.24</v>
      </c>
      <c r="K543" s="427">
        <f t="shared" si="98"/>
        <v>188.24</v>
      </c>
      <c r="L543" s="307"/>
      <c r="M543" s="306"/>
      <c r="N543" s="430">
        <f t="shared" si="99"/>
        <v>0</v>
      </c>
      <c r="O543" s="499">
        <v>0</v>
      </c>
      <c r="P543" s="500">
        <v>0</v>
      </c>
      <c r="Q543" s="279"/>
      <c r="R543" s="280">
        <v>0</v>
      </c>
      <c r="S543" s="433">
        <f t="shared" si="100"/>
        <v>0</v>
      </c>
      <c r="T543" s="281">
        <f t="shared" si="93"/>
        <v>0</v>
      </c>
      <c r="U543" s="293" t="s">
        <v>1615</v>
      </c>
    </row>
    <row r="544" spans="1:21" ht="63.75">
      <c r="A544" s="157">
        <f t="shared" si="88"/>
        <v>544</v>
      </c>
      <c r="B544" s="219"/>
      <c r="C544" s="219" t="s">
        <v>2396</v>
      </c>
      <c r="D544" s="220" t="s">
        <v>2397</v>
      </c>
      <c r="E544" s="221" t="s">
        <v>558</v>
      </c>
      <c r="F544" s="219">
        <v>1</v>
      </c>
      <c r="G544" s="225">
        <v>30</v>
      </c>
      <c r="H544" s="503" t="s">
        <v>3010</v>
      </c>
      <c r="I544" s="223">
        <v>1</v>
      </c>
      <c r="J544" s="374">
        <v>161.43</v>
      </c>
      <c r="K544" s="427">
        <f t="shared" si="98"/>
        <v>161.43</v>
      </c>
      <c r="L544" s="307"/>
      <c r="M544" s="306"/>
      <c r="N544" s="430">
        <f t="shared" si="99"/>
        <v>0</v>
      </c>
      <c r="O544" s="499">
        <v>69</v>
      </c>
      <c r="P544" s="500">
        <v>69</v>
      </c>
      <c r="Q544" s="302"/>
      <c r="R544" s="280">
        <v>0</v>
      </c>
      <c r="S544" s="433">
        <f aca="true" t="shared" si="101" ref="S544:S573">R544*J544</f>
        <v>0</v>
      </c>
      <c r="T544" s="281">
        <f t="shared" si="93"/>
        <v>0</v>
      </c>
      <c r="U544" s="224" t="s">
        <v>1340</v>
      </c>
    </row>
    <row r="545" spans="1:21" ht="50.25">
      <c r="A545" s="157">
        <f t="shared" si="88"/>
        <v>545</v>
      </c>
      <c r="B545" s="219"/>
      <c r="C545" s="219" t="s">
        <v>2396</v>
      </c>
      <c r="D545" s="220" t="s">
        <v>2398</v>
      </c>
      <c r="E545" s="221" t="s">
        <v>558</v>
      </c>
      <c r="F545" s="219">
        <v>1</v>
      </c>
      <c r="G545" s="225">
        <v>30</v>
      </c>
      <c r="H545" s="539" t="s">
        <v>1694</v>
      </c>
      <c r="I545" s="223">
        <v>1</v>
      </c>
      <c r="J545" s="374">
        <v>217.98</v>
      </c>
      <c r="K545" s="427">
        <f t="shared" si="98"/>
        <v>217.98</v>
      </c>
      <c r="L545" s="307"/>
      <c r="M545" s="306"/>
      <c r="N545" s="430">
        <f t="shared" si="99"/>
        <v>0</v>
      </c>
      <c r="O545" s="499">
        <v>49</v>
      </c>
      <c r="P545" s="500">
        <v>49</v>
      </c>
      <c r="Q545" s="302"/>
      <c r="R545" s="280">
        <v>0</v>
      </c>
      <c r="S545" s="433">
        <f t="shared" si="101"/>
        <v>0</v>
      </c>
      <c r="T545" s="281">
        <f t="shared" si="93"/>
        <v>0</v>
      </c>
      <c r="U545" s="224" t="s">
        <v>1340</v>
      </c>
    </row>
    <row r="546" spans="1:21" ht="12.75">
      <c r="A546" s="157">
        <f t="shared" si="88"/>
        <v>546</v>
      </c>
      <c r="B546" s="219"/>
      <c r="C546" s="219" t="s">
        <v>1410</v>
      </c>
      <c r="D546" s="220" t="s">
        <v>2399</v>
      </c>
      <c r="E546" s="221" t="s">
        <v>558</v>
      </c>
      <c r="F546" s="219">
        <v>1</v>
      </c>
      <c r="G546" s="225">
        <v>70</v>
      </c>
      <c r="H546" s="558" t="s">
        <v>3011</v>
      </c>
      <c r="I546" s="223">
        <v>1</v>
      </c>
      <c r="J546" s="374">
        <v>191.19</v>
      </c>
      <c r="K546" s="427">
        <f t="shared" si="98"/>
        <v>191.19</v>
      </c>
      <c r="L546" s="307"/>
      <c r="M546" s="306"/>
      <c r="N546" s="430">
        <f t="shared" si="99"/>
        <v>0</v>
      </c>
      <c r="O546" s="499">
        <v>30</v>
      </c>
      <c r="P546" s="500">
        <v>30</v>
      </c>
      <c r="Q546" s="302"/>
      <c r="R546" s="280">
        <v>0</v>
      </c>
      <c r="S546" s="433">
        <f t="shared" si="101"/>
        <v>0</v>
      </c>
      <c r="T546" s="281">
        <f t="shared" si="93"/>
        <v>0</v>
      </c>
      <c r="U546" s="224" t="s">
        <v>1340</v>
      </c>
    </row>
    <row r="547" spans="1:21" ht="24.75">
      <c r="A547" s="157">
        <f aca="true" t="shared" si="102" ref="A547:A610">A546+1</f>
        <v>547</v>
      </c>
      <c r="B547" s="219"/>
      <c r="C547" s="219" t="s">
        <v>1410</v>
      </c>
      <c r="D547" s="220" t="s">
        <v>2400</v>
      </c>
      <c r="E547" s="221" t="s">
        <v>558</v>
      </c>
      <c r="F547" s="219">
        <v>1</v>
      </c>
      <c r="G547" s="225">
        <v>60</v>
      </c>
      <c r="H547" s="539" t="s">
        <v>1695</v>
      </c>
      <c r="I547" s="223">
        <v>1</v>
      </c>
      <c r="J547" s="374">
        <v>217.425</v>
      </c>
      <c r="K547" s="427">
        <f t="shared" si="98"/>
        <v>217.425</v>
      </c>
      <c r="L547" s="307"/>
      <c r="M547" s="306"/>
      <c r="N547" s="430">
        <f t="shared" si="99"/>
        <v>0</v>
      </c>
      <c r="O547" s="499">
        <v>0</v>
      </c>
      <c r="P547" s="500">
        <v>0</v>
      </c>
      <c r="Q547" s="302"/>
      <c r="R547" s="280">
        <v>0</v>
      </c>
      <c r="S547" s="433">
        <f t="shared" si="101"/>
        <v>0</v>
      </c>
      <c r="T547" s="281">
        <f t="shared" si="93"/>
        <v>0</v>
      </c>
      <c r="U547" s="224" t="s">
        <v>1340</v>
      </c>
    </row>
    <row r="548" spans="1:21" ht="12.75">
      <c r="A548" s="157">
        <f t="shared" si="102"/>
        <v>548</v>
      </c>
      <c r="B548" s="219"/>
      <c r="C548" s="219" t="s">
        <v>1410</v>
      </c>
      <c r="D548" s="379" t="s">
        <v>3696</v>
      </c>
      <c r="E548" s="221" t="s">
        <v>558</v>
      </c>
      <c r="F548" s="219">
        <v>1</v>
      </c>
      <c r="G548" s="225"/>
      <c r="H548" s="537" t="s">
        <v>3695</v>
      </c>
      <c r="I548" s="223">
        <v>1</v>
      </c>
      <c r="J548" s="374">
        <v>202</v>
      </c>
      <c r="K548" s="427">
        <f t="shared" si="98"/>
        <v>202</v>
      </c>
      <c r="L548" s="307"/>
      <c r="M548" s="306"/>
      <c r="N548" s="430">
        <f t="shared" si="99"/>
        <v>0</v>
      </c>
      <c r="O548" s="499">
        <v>0</v>
      </c>
      <c r="P548" s="500">
        <v>0</v>
      </c>
      <c r="Q548" s="302"/>
      <c r="R548" s="280">
        <v>0</v>
      </c>
      <c r="S548" s="433">
        <f t="shared" si="101"/>
        <v>0</v>
      </c>
      <c r="T548" s="281">
        <f t="shared" si="93"/>
        <v>0</v>
      </c>
      <c r="U548" s="224" t="s">
        <v>1340</v>
      </c>
    </row>
    <row r="549" spans="1:21" ht="24">
      <c r="A549" s="157">
        <f t="shared" si="102"/>
        <v>549</v>
      </c>
      <c r="B549" s="219"/>
      <c r="C549" s="219" t="s">
        <v>1410</v>
      </c>
      <c r="D549" s="220" t="s">
        <v>2401</v>
      </c>
      <c r="E549" s="221" t="s">
        <v>558</v>
      </c>
      <c r="F549" s="219">
        <v>1</v>
      </c>
      <c r="G549" s="225">
        <v>60</v>
      </c>
      <c r="H549" s="539" t="s">
        <v>1406</v>
      </c>
      <c r="I549" s="223">
        <v>1</v>
      </c>
      <c r="J549" s="374">
        <v>191.19</v>
      </c>
      <c r="K549" s="427">
        <f t="shared" si="98"/>
        <v>191.19</v>
      </c>
      <c r="L549" s="307"/>
      <c r="M549" s="306"/>
      <c r="N549" s="430">
        <f t="shared" si="99"/>
        <v>0</v>
      </c>
      <c r="O549" s="499">
        <v>24</v>
      </c>
      <c r="P549" s="500">
        <v>24</v>
      </c>
      <c r="Q549" s="302"/>
      <c r="R549" s="280">
        <v>0</v>
      </c>
      <c r="S549" s="433">
        <f t="shared" si="101"/>
        <v>0</v>
      </c>
      <c r="T549" s="281">
        <f t="shared" si="93"/>
        <v>0</v>
      </c>
      <c r="U549" s="224" t="s">
        <v>1340</v>
      </c>
    </row>
    <row r="550" spans="1:21" ht="25.5">
      <c r="A550" s="157">
        <f t="shared" si="102"/>
        <v>550</v>
      </c>
      <c r="B550" s="219"/>
      <c r="C550" s="219" t="s">
        <v>1410</v>
      </c>
      <c r="D550" s="220" t="s">
        <v>2402</v>
      </c>
      <c r="E550" s="221" t="s">
        <v>558</v>
      </c>
      <c r="F550" s="219">
        <v>1</v>
      </c>
      <c r="G550" s="225">
        <v>70</v>
      </c>
      <c r="H550" s="503" t="s">
        <v>3012</v>
      </c>
      <c r="I550" s="223">
        <v>1</v>
      </c>
      <c r="J550" s="374">
        <v>191.19</v>
      </c>
      <c r="K550" s="427">
        <f t="shared" si="98"/>
        <v>191.19</v>
      </c>
      <c r="L550" s="307"/>
      <c r="M550" s="306"/>
      <c r="N550" s="430">
        <f t="shared" si="99"/>
        <v>0</v>
      </c>
      <c r="O550" s="499">
        <v>14</v>
      </c>
      <c r="P550" s="500">
        <v>14</v>
      </c>
      <c r="Q550" s="302"/>
      <c r="R550" s="280">
        <v>0</v>
      </c>
      <c r="S550" s="433">
        <f t="shared" si="101"/>
        <v>0</v>
      </c>
      <c r="T550" s="281">
        <f t="shared" si="93"/>
        <v>0</v>
      </c>
      <c r="U550" s="224" t="s">
        <v>1340</v>
      </c>
    </row>
    <row r="551" spans="1:21" ht="25.5">
      <c r="A551" s="157">
        <f t="shared" si="102"/>
        <v>551</v>
      </c>
      <c r="B551" s="219"/>
      <c r="C551" s="219" t="s">
        <v>1410</v>
      </c>
      <c r="D551" s="220" t="s">
        <v>2403</v>
      </c>
      <c r="E551" s="221" t="s">
        <v>558</v>
      </c>
      <c r="F551" s="219">
        <v>1</v>
      </c>
      <c r="G551" s="225">
        <v>60</v>
      </c>
      <c r="H551" s="503" t="s">
        <v>3013</v>
      </c>
      <c r="I551" s="223">
        <v>1</v>
      </c>
      <c r="J551" s="374">
        <v>191.19</v>
      </c>
      <c r="K551" s="427">
        <f>J551*I551</f>
        <v>191.19</v>
      </c>
      <c r="L551" s="307"/>
      <c r="M551" s="306"/>
      <c r="N551" s="430">
        <f>(J551*L551+T551)+(M551*K551)</f>
        <v>0</v>
      </c>
      <c r="O551" s="499">
        <v>30</v>
      </c>
      <c r="P551" s="500">
        <v>30</v>
      </c>
      <c r="Q551" s="302"/>
      <c r="R551" s="280">
        <v>0</v>
      </c>
      <c r="S551" s="433">
        <f t="shared" si="101"/>
        <v>0</v>
      </c>
      <c r="T551" s="281">
        <f t="shared" si="93"/>
        <v>0</v>
      </c>
      <c r="U551" s="224" t="s">
        <v>1340</v>
      </c>
    </row>
    <row r="552" spans="1:21" ht="51">
      <c r="A552" s="157">
        <f t="shared" si="102"/>
        <v>552</v>
      </c>
      <c r="B552" s="219"/>
      <c r="C552" s="219" t="s">
        <v>1410</v>
      </c>
      <c r="D552" s="220" t="s">
        <v>2404</v>
      </c>
      <c r="E552" s="221" t="s">
        <v>558</v>
      </c>
      <c r="F552" s="219">
        <v>1</v>
      </c>
      <c r="G552" s="225">
        <v>30</v>
      </c>
      <c r="H552" s="503" t="s">
        <v>3014</v>
      </c>
      <c r="I552" s="223">
        <v>1</v>
      </c>
      <c r="J552" s="374">
        <v>160.245</v>
      </c>
      <c r="K552" s="427">
        <f t="shared" si="98"/>
        <v>160.245</v>
      </c>
      <c r="L552" s="307"/>
      <c r="M552" s="306"/>
      <c r="N552" s="430">
        <f t="shared" si="99"/>
        <v>0</v>
      </c>
      <c r="O552" s="499">
        <v>0</v>
      </c>
      <c r="P552" s="500">
        <v>0</v>
      </c>
      <c r="Q552" s="302"/>
      <c r="R552" s="280">
        <v>0</v>
      </c>
      <c r="S552" s="433">
        <f t="shared" si="101"/>
        <v>0</v>
      </c>
      <c r="T552" s="281">
        <f t="shared" si="93"/>
        <v>0</v>
      </c>
      <c r="U552" s="224" t="s">
        <v>1340</v>
      </c>
    </row>
    <row r="553" spans="1:21" ht="50.25">
      <c r="A553" s="157">
        <f t="shared" si="102"/>
        <v>553</v>
      </c>
      <c r="B553" s="219"/>
      <c r="C553" s="219" t="s">
        <v>1410</v>
      </c>
      <c r="D553" s="220" t="s">
        <v>2405</v>
      </c>
      <c r="E553" s="221" t="s">
        <v>558</v>
      </c>
      <c r="F553" s="219">
        <v>1</v>
      </c>
      <c r="G553" s="225">
        <v>30</v>
      </c>
      <c r="H553" s="539" t="s">
        <v>1089</v>
      </c>
      <c r="I553" s="223">
        <v>1</v>
      </c>
      <c r="J553" s="374">
        <v>183.66</v>
      </c>
      <c r="K553" s="427">
        <f t="shared" si="98"/>
        <v>183.66</v>
      </c>
      <c r="L553" s="307"/>
      <c r="M553" s="306"/>
      <c r="N553" s="430">
        <f t="shared" si="99"/>
        <v>0</v>
      </c>
      <c r="O553" s="499">
        <v>151</v>
      </c>
      <c r="P553" s="500">
        <v>151</v>
      </c>
      <c r="Q553" s="302"/>
      <c r="R553" s="280">
        <v>0</v>
      </c>
      <c r="S553" s="433">
        <f t="shared" si="101"/>
        <v>0</v>
      </c>
      <c r="T553" s="281">
        <f t="shared" si="93"/>
        <v>0</v>
      </c>
      <c r="U553" s="224" t="s">
        <v>1340</v>
      </c>
    </row>
    <row r="554" spans="1:21" ht="38.25">
      <c r="A554" s="157">
        <f t="shared" si="102"/>
        <v>554</v>
      </c>
      <c r="B554" s="219"/>
      <c r="C554" s="219" t="s">
        <v>1410</v>
      </c>
      <c r="D554" s="220" t="s">
        <v>2406</v>
      </c>
      <c r="E554" s="221" t="s">
        <v>558</v>
      </c>
      <c r="F554" s="219">
        <v>1</v>
      </c>
      <c r="G554" s="225">
        <v>15</v>
      </c>
      <c r="H554" s="503" t="s">
        <v>3015</v>
      </c>
      <c r="I554" s="223">
        <v>1</v>
      </c>
      <c r="J554" s="374">
        <v>191.19</v>
      </c>
      <c r="K554" s="427">
        <f t="shared" si="98"/>
        <v>191.19</v>
      </c>
      <c r="L554" s="307"/>
      <c r="M554" s="306"/>
      <c r="N554" s="430">
        <f t="shared" si="99"/>
        <v>0</v>
      </c>
      <c r="O554" s="499">
        <v>47</v>
      </c>
      <c r="P554" s="500">
        <v>47</v>
      </c>
      <c r="Q554" s="302"/>
      <c r="R554" s="280">
        <v>0</v>
      </c>
      <c r="S554" s="433">
        <f t="shared" si="101"/>
        <v>0</v>
      </c>
      <c r="T554" s="281">
        <f t="shared" si="93"/>
        <v>0</v>
      </c>
      <c r="U554" s="224" t="s">
        <v>1340</v>
      </c>
    </row>
    <row r="555" spans="1:21" ht="12.75">
      <c r="A555" s="157">
        <f t="shared" si="102"/>
        <v>555</v>
      </c>
      <c r="B555" s="219"/>
      <c r="C555" s="219" t="s">
        <v>1394</v>
      </c>
      <c r="D555" s="220" t="s">
        <v>2407</v>
      </c>
      <c r="E555" s="221" t="s">
        <v>558</v>
      </c>
      <c r="F555" s="219">
        <v>1</v>
      </c>
      <c r="G555" s="225">
        <v>15</v>
      </c>
      <c r="H555" s="558" t="s">
        <v>3016</v>
      </c>
      <c r="I555" s="223">
        <v>1</v>
      </c>
      <c r="J555" s="374">
        <v>184.29</v>
      </c>
      <c r="K555" s="427">
        <f t="shared" si="98"/>
        <v>184.29</v>
      </c>
      <c r="L555" s="307"/>
      <c r="M555" s="306"/>
      <c r="N555" s="430">
        <f t="shared" si="99"/>
        <v>0</v>
      </c>
      <c r="O555" s="499">
        <v>9</v>
      </c>
      <c r="P555" s="500">
        <v>9</v>
      </c>
      <c r="Q555" s="302"/>
      <c r="R555" s="280">
        <v>0</v>
      </c>
      <c r="S555" s="433">
        <f t="shared" si="101"/>
        <v>0</v>
      </c>
      <c r="T555" s="281">
        <f t="shared" si="93"/>
        <v>0</v>
      </c>
      <c r="U555" s="224" t="s">
        <v>1340</v>
      </c>
    </row>
    <row r="556" spans="1:21" ht="12.75">
      <c r="A556" s="157">
        <f t="shared" si="102"/>
        <v>556</v>
      </c>
      <c r="B556" s="219"/>
      <c r="C556" s="219" t="s">
        <v>1394</v>
      </c>
      <c r="D556" s="220" t="s">
        <v>2408</v>
      </c>
      <c r="E556" s="221" t="s">
        <v>558</v>
      </c>
      <c r="F556" s="219">
        <v>1</v>
      </c>
      <c r="G556" s="225">
        <v>15</v>
      </c>
      <c r="H556" s="558" t="s">
        <v>3017</v>
      </c>
      <c r="I556" s="223">
        <v>1</v>
      </c>
      <c r="J556" s="374">
        <v>184.29</v>
      </c>
      <c r="K556" s="427">
        <f t="shared" si="98"/>
        <v>184.29</v>
      </c>
      <c r="L556" s="307"/>
      <c r="M556" s="306"/>
      <c r="N556" s="430">
        <f t="shared" si="99"/>
        <v>0</v>
      </c>
      <c r="O556" s="499">
        <v>5</v>
      </c>
      <c r="P556" s="500">
        <v>5</v>
      </c>
      <c r="Q556" s="302"/>
      <c r="R556" s="280">
        <v>0</v>
      </c>
      <c r="S556" s="433">
        <f t="shared" si="101"/>
        <v>0</v>
      </c>
      <c r="T556" s="281">
        <f t="shared" si="93"/>
        <v>0</v>
      </c>
      <c r="U556" s="224" t="s">
        <v>1340</v>
      </c>
    </row>
    <row r="557" spans="1:21" ht="12.75">
      <c r="A557" s="157">
        <f t="shared" si="102"/>
        <v>557</v>
      </c>
      <c r="B557" s="219"/>
      <c r="C557" s="219" t="s">
        <v>1394</v>
      </c>
      <c r="D557" s="220" t="s">
        <v>2409</v>
      </c>
      <c r="E557" s="221" t="s">
        <v>558</v>
      </c>
      <c r="F557" s="219">
        <v>1</v>
      </c>
      <c r="G557" s="225">
        <v>15</v>
      </c>
      <c r="H557" s="558" t="s">
        <v>3018</v>
      </c>
      <c r="I557" s="223">
        <v>1</v>
      </c>
      <c r="J557" s="374">
        <v>184.29</v>
      </c>
      <c r="K557" s="427">
        <f t="shared" si="98"/>
        <v>184.29</v>
      </c>
      <c r="L557" s="307"/>
      <c r="M557" s="306"/>
      <c r="N557" s="430">
        <f t="shared" si="99"/>
        <v>0</v>
      </c>
      <c r="O557" s="499">
        <v>9</v>
      </c>
      <c r="P557" s="500">
        <v>9</v>
      </c>
      <c r="Q557" s="302"/>
      <c r="R557" s="280">
        <v>0</v>
      </c>
      <c r="S557" s="433">
        <f t="shared" si="101"/>
        <v>0</v>
      </c>
      <c r="T557" s="281">
        <f t="shared" si="93"/>
        <v>0</v>
      </c>
      <c r="U557" s="224" t="s">
        <v>1340</v>
      </c>
    </row>
    <row r="558" spans="1:21" ht="102">
      <c r="A558" s="157">
        <f t="shared" si="102"/>
        <v>558</v>
      </c>
      <c r="B558" s="219"/>
      <c r="C558" s="377" t="s">
        <v>14</v>
      </c>
      <c r="D558" s="533" t="s">
        <v>3677</v>
      </c>
      <c r="E558" s="221" t="s">
        <v>558</v>
      </c>
      <c r="F558" s="219">
        <v>1</v>
      </c>
      <c r="G558" s="225">
        <v>32</v>
      </c>
      <c r="H558" s="534" t="s">
        <v>3676</v>
      </c>
      <c r="I558" s="223">
        <v>1</v>
      </c>
      <c r="J558" s="374">
        <v>382.5</v>
      </c>
      <c r="K558" s="427">
        <f t="shared" si="98"/>
        <v>382.5</v>
      </c>
      <c r="L558" s="307"/>
      <c r="M558" s="306"/>
      <c r="N558" s="430">
        <f t="shared" si="99"/>
        <v>0</v>
      </c>
      <c r="O558" s="499">
        <v>95</v>
      </c>
      <c r="P558" s="500">
        <v>95</v>
      </c>
      <c r="Q558" s="302"/>
      <c r="R558" s="280">
        <v>0</v>
      </c>
      <c r="S558" s="433">
        <f t="shared" si="101"/>
        <v>0</v>
      </c>
      <c r="T558" s="281">
        <f t="shared" si="93"/>
        <v>0</v>
      </c>
      <c r="U558" s="224" t="s">
        <v>1340</v>
      </c>
    </row>
    <row r="559" spans="1:21" ht="51">
      <c r="A559" s="157">
        <f t="shared" si="102"/>
        <v>559</v>
      </c>
      <c r="B559" s="219"/>
      <c r="C559" s="377" t="s">
        <v>13</v>
      </c>
      <c r="D559" s="533" t="s">
        <v>3678</v>
      </c>
      <c r="E559" s="221" t="s">
        <v>558</v>
      </c>
      <c r="F559" s="219">
        <v>1</v>
      </c>
      <c r="G559" s="225">
        <v>4</v>
      </c>
      <c r="H559" s="534" t="s">
        <v>3675</v>
      </c>
      <c r="I559" s="223">
        <v>1</v>
      </c>
      <c r="J559" s="374">
        <v>191.25</v>
      </c>
      <c r="K559" s="427">
        <f t="shared" si="98"/>
        <v>191.25</v>
      </c>
      <c r="L559" s="307"/>
      <c r="M559" s="306"/>
      <c r="N559" s="430"/>
      <c r="O559" s="499">
        <v>95</v>
      </c>
      <c r="P559" s="500">
        <v>95</v>
      </c>
      <c r="Q559" s="302"/>
      <c r="R559" s="280"/>
      <c r="S559" s="433"/>
      <c r="T559" s="281"/>
      <c r="U559" s="224"/>
    </row>
    <row r="560" spans="1:21" ht="12.75">
      <c r="A560" s="157">
        <f t="shared" si="102"/>
        <v>560</v>
      </c>
      <c r="B560" s="219"/>
      <c r="C560" s="219" t="s">
        <v>2410</v>
      </c>
      <c r="D560" s="228" t="s">
        <v>2411</v>
      </c>
      <c r="E560" s="221" t="s">
        <v>558</v>
      </c>
      <c r="F560" s="219">
        <v>1</v>
      </c>
      <c r="G560" s="225">
        <v>30</v>
      </c>
      <c r="H560" s="503" t="s">
        <v>3019</v>
      </c>
      <c r="I560" s="223">
        <v>1</v>
      </c>
      <c r="J560" s="374">
        <v>174.525</v>
      </c>
      <c r="K560" s="427">
        <f t="shared" si="98"/>
        <v>174.525</v>
      </c>
      <c r="L560" s="307"/>
      <c r="M560" s="306"/>
      <c r="N560" s="430">
        <f t="shared" si="99"/>
        <v>0</v>
      </c>
      <c r="O560" s="499">
        <v>3</v>
      </c>
      <c r="P560" s="500">
        <v>3</v>
      </c>
      <c r="Q560" s="279"/>
      <c r="R560" s="280">
        <v>0</v>
      </c>
      <c r="S560" s="433">
        <f t="shared" si="101"/>
        <v>0</v>
      </c>
      <c r="T560" s="281">
        <f t="shared" si="93"/>
        <v>0</v>
      </c>
      <c r="U560" s="224" t="s">
        <v>1340</v>
      </c>
    </row>
    <row r="561" spans="1:21" ht="63.75">
      <c r="A561" s="157">
        <f t="shared" si="102"/>
        <v>561</v>
      </c>
      <c r="B561" s="219"/>
      <c r="C561" s="219" t="s">
        <v>2410</v>
      </c>
      <c r="D561" s="220" t="s">
        <v>2412</v>
      </c>
      <c r="E561" s="221" t="s">
        <v>558</v>
      </c>
      <c r="F561" s="219">
        <v>1</v>
      </c>
      <c r="G561" s="225">
        <v>30</v>
      </c>
      <c r="H561" s="581" t="s">
        <v>3020</v>
      </c>
      <c r="I561" s="223">
        <v>1</v>
      </c>
      <c r="J561" s="374">
        <v>191.19</v>
      </c>
      <c r="K561" s="427">
        <f t="shared" si="98"/>
        <v>191.19</v>
      </c>
      <c r="L561" s="307"/>
      <c r="M561" s="306"/>
      <c r="N561" s="430">
        <f t="shared" si="99"/>
        <v>0</v>
      </c>
      <c r="O561" s="499">
        <v>93</v>
      </c>
      <c r="P561" s="500">
        <v>93</v>
      </c>
      <c r="Q561" s="302"/>
      <c r="R561" s="280">
        <v>0</v>
      </c>
      <c r="S561" s="433">
        <f t="shared" si="101"/>
        <v>0</v>
      </c>
      <c r="T561" s="281">
        <f t="shared" si="93"/>
        <v>0</v>
      </c>
      <c r="U561" s="224" t="s">
        <v>1340</v>
      </c>
    </row>
    <row r="562" spans="1:21" ht="50.25">
      <c r="A562" s="157">
        <f t="shared" si="102"/>
        <v>562</v>
      </c>
      <c r="B562" s="219"/>
      <c r="C562" s="219" t="s">
        <v>2410</v>
      </c>
      <c r="D562" s="220" t="s">
        <v>2413</v>
      </c>
      <c r="E562" s="221" t="s">
        <v>558</v>
      </c>
      <c r="F562" s="219">
        <v>1</v>
      </c>
      <c r="G562" s="225">
        <v>30</v>
      </c>
      <c r="H562" s="539" t="s">
        <v>653</v>
      </c>
      <c r="I562" s="223">
        <v>1</v>
      </c>
      <c r="J562" s="374">
        <v>222.63</v>
      </c>
      <c r="K562" s="427">
        <f t="shared" si="98"/>
        <v>222.63</v>
      </c>
      <c r="L562" s="307"/>
      <c r="M562" s="306"/>
      <c r="N562" s="430">
        <f t="shared" si="99"/>
        <v>0</v>
      </c>
      <c r="O562" s="499">
        <v>51</v>
      </c>
      <c r="P562" s="500">
        <v>51</v>
      </c>
      <c r="Q562" s="279"/>
      <c r="R562" s="280">
        <v>0</v>
      </c>
      <c r="S562" s="433">
        <f t="shared" si="101"/>
        <v>0</v>
      </c>
      <c r="T562" s="281">
        <f t="shared" si="93"/>
        <v>0</v>
      </c>
      <c r="U562" s="224" t="s">
        <v>1340</v>
      </c>
    </row>
    <row r="563" spans="1:21" ht="24.75">
      <c r="A563" s="157">
        <f t="shared" si="102"/>
        <v>563</v>
      </c>
      <c r="B563" s="219"/>
      <c r="C563" s="219" t="s">
        <v>2410</v>
      </c>
      <c r="D563" s="220" t="s">
        <v>2414</v>
      </c>
      <c r="E563" s="221" t="s">
        <v>558</v>
      </c>
      <c r="F563" s="219">
        <v>1</v>
      </c>
      <c r="G563" s="225">
        <v>50</v>
      </c>
      <c r="H563" s="539" t="s">
        <v>654</v>
      </c>
      <c r="I563" s="223">
        <v>1</v>
      </c>
      <c r="J563" s="374">
        <v>210.48</v>
      </c>
      <c r="K563" s="427">
        <f t="shared" si="98"/>
        <v>210.48</v>
      </c>
      <c r="L563" s="307"/>
      <c r="M563" s="306"/>
      <c r="N563" s="430">
        <f t="shared" si="99"/>
        <v>0</v>
      </c>
      <c r="O563" s="499">
        <v>50</v>
      </c>
      <c r="P563" s="500">
        <v>50</v>
      </c>
      <c r="Q563" s="302"/>
      <c r="R563" s="280">
        <v>0</v>
      </c>
      <c r="S563" s="433">
        <f t="shared" si="101"/>
        <v>0</v>
      </c>
      <c r="T563" s="281">
        <f t="shared" si="93"/>
        <v>0</v>
      </c>
      <c r="U563" s="224" t="s">
        <v>1340</v>
      </c>
    </row>
    <row r="564" spans="1:21" ht="38.25">
      <c r="A564" s="157">
        <f t="shared" si="102"/>
        <v>564</v>
      </c>
      <c r="B564" s="219"/>
      <c r="C564" s="219" t="s">
        <v>2410</v>
      </c>
      <c r="D564" s="220" t="s">
        <v>2415</v>
      </c>
      <c r="E564" s="221" t="s">
        <v>558</v>
      </c>
      <c r="F564" s="219">
        <v>1</v>
      </c>
      <c r="G564" s="225">
        <v>30</v>
      </c>
      <c r="H564" s="503" t="s">
        <v>3021</v>
      </c>
      <c r="I564" s="223">
        <v>1</v>
      </c>
      <c r="J564" s="374">
        <v>174.525</v>
      </c>
      <c r="K564" s="427">
        <f t="shared" si="98"/>
        <v>174.525</v>
      </c>
      <c r="L564" s="307"/>
      <c r="M564" s="306"/>
      <c r="N564" s="430">
        <f t="shared" si="99"/>
        <v>0</v>
      </c>
      <c r="O564" s="499">
        <v>0</v>
      </c>
      <c r="P564" s="500">
        <v>0</v>
      </c>
      <c r="Q564" s="279"/>
      <c r="R564" s="280">
        <v>0</v>
      </c>
      <c r="S564" s="433">
        <f t="shared" si="101"/>
        <v>0</v>
      </c>
      <c r="T564" s="281">
        <f t="shared" si="93"/>
        <v>0</v>
      </c>
      <c r="U564" s="224" t="s">
        <v>1340</v>
      </c>
    </row>
    <row r="565" spans="1:21" ht="38.25">
      <c r="A565" s="157">
        <f t="shared" si="102"/>
        <v>565</v>
      </c>
      <c r="B565" s="219"/>
      <c r="C565" s="219" t="s">
        <v>2410</v>
      </c>
      <c r="D565" s="229" t="s">
        <v>2416</v>
      </c>
      <c r="E565" s="221" t="s">
        <v>558</v>
      </c>
      <c r="F565" s="219">
        <v>1</v>
      </c>
      <c r="G565" s="225">
        <v>15</v>
      </c>
      <c r="H565" s="503" t="s">
        <v>3022</v>
      </c>
      <c r="I565" s="223">
        <v>1</v>
      </c>
      <c r="J565" s="374">
        <v>174.525</v>
      </c>
      <c r="K565" s="427">
        <f t="shared" si="98"/>
        <v>174.525</v>
      </c>
      <c r="L565" s="307"/>
      <c r="M565" s="306"/>
      <c r="N565" s="430">
        <f t="shared" si="99"/>
        <v>0</v>
      </c>
      <c r="O565" s="499">
        <v>0</v>
      </c>
      <c r="P565" s="500">
        <v>0</v>
      </c>
      <c r="Q565" s="279"/>
      <c r="R565" s="280">
        <v>0</v>
      </c>
      <c r="S565" s="433">
        <f t="shared" si="101"/>
        <v>0</v>
      </c>
      <c r="T565" s="281">
        <f t="shared" si="93"/>
        <v>0</v>
      </c>
      <c r="U565" s="224" t="s">
        <v>1340</v>
      </c>
    </row>
    <row r="566" spans="1:21" ht="12.75">
      <c r="A566" s="157">
        <f t="shared" si="102"/>
        <v>566</v>
      </c>
      <c r="B566" s="219"/>
      <c r="C566" s="377" t="s">
        <v>1410</v>
      </c>
      <c r="D566" s="229" t="s">
        <v>3698</v>
      </c>
      <c r="E566" s="221" t="s">
        <v>558</v>
      </c>
      <c r="F566" s="219">
        <v>1</v>
      </c>
      <c r="G566" s="225">
        <v>32</v>
      </c>
      <c r="H566" s="537" t="s">
        <v>3697</v>
      </c>
      <c r="I566" s="223">
        <v>1</v>
      </c>
      <c r="J566" s="374">
        <v>137.66</v>
      </c>
      <c r="K566" s="427">
        <f t="shared" si="98"/>
        <v>137.66</v>
      </c>
      <c r="L566" s="307"/>
      <c r="M566" s="306"/>
      <c r="N566" s="430">
        <f t="shared" si="99"/>
        <v>0</v>
      </c>
      <c r="O566" s="499">
        <v>0</v>
      </c>
      <c r="P566" s="500">
        <v>0</v>
      </c>
      <c r="Q566" s="279"/>
      <c r="R566" s="280">
        <v>0</v>
      </c>
      <c r="S566" s="433">
        <f t="shared" si="101"/>
        <v>0</v>
      </c>
      <c r="T566" s="281">
        <f t="shared" si="93"/>
        <v>0</v>
      </c>
      <c r="U566" s="224" t="s">
        <v>1340</v>
      </c>
    </row>
    <row r="567" spans="1:21" ht="37.5">
      <c r="A567" s="157">
        <f t="shared" si="102"/>
        <v>567</v>
      </c>
      <c r="B567" s="219"/>
      <c r="C567" s="219" t="s">
        <v>2410</v>
      </c>
      <c r="D567" s="220" t="s">
        <v>2417</v>
      </c>
      <c r="E567" s="221" t="s">
        <v>558</v>
      </c>
      <c r="F567" s="219">
        <v>1</v>
      </c>
      <c r="G567" s="225">
        <v>30</v>
      </c>
      <c r="H567" s="539" t="s">
        <v>1897</v>
      </c>
      <c r="I567" s="223">
        <v>1</v>
      </c>
      <c r="J567" s="374">
        <v>210.48</v>
      </c>
      <c r="K567" s="427">
        <f t="shared" si="98"/>
        <v>210.48</v>
      </c>
      <c r="L567" s="307"/>
      <c r="M567" s="306"/>
      <c r="N567" s="430">
        <f t="shared" si="99"/>
        <v>0</v>
      </c>
      <c r="O567" s="499">
        <v>40</v>
      </c>
      <c r="P567" s="500">
        <v>40</v>
      </c>
      <c r="Q567" s="279"/>
      <c r="R567" s="280">
        <v>0</v>
      </c>
      <c r="S567" s="433">
        <f t="shared" si="101"/>
        <v>0</v>
      </c>
      <c r="T567" s="281">
        <f t="shared" si="93"/>
        <v>0</v>
      </c>
      <c r="U567" s="224" t="s">
        <v>1340</v>
      </c>
    </row>
    <row r="568" spans="1:21" ht="37.5">
      <c r="A568" s="157">
        <f t="shared" si="102"/>
        <v>568</v>
      </c>
      <c r="B568" s="219"/>
      <c r="C568" s="219" t="s">
        <v>2410</v>
      </c>
      <c r="D568" s="220" t="s">
        <v>2418</v>
      </c>
      <c r="E568" s="221" t="s">
        <v>558</v>
      </c>
      <c r="F568" s="219">
        <v>1</v>
      </c>
      <c r="G568" s="225">
        <v>30</v>
      </c>
      <c r="H568" s="539" t="s">
        <v>1898</v>
      </c>
      <c r="I568" s="223">
        <v>1</v>
      </c>
      <c r="J568" s="374">
        <v>210.48</v>
      </c>
      <c r="K568" s="427">
        <f t="shared" si="98"/>
        <v>210.48</v>
      </c>
      <c r="L568" s="307"/>
      <c r="M568" s="306"/>
      <c r="N568" s="430">
        <f t="shared" si="99"/>
        <v>0</v>
      </c>
      <c r="O568" s="499">
        <v>40</v>
      </c>
      <c r="P568" s="500">
        <v>40</v>
      </c>
      <c r="Q568" s="302"/>
      <c r="R568" s="280">
        <v>0</v>
      </c>
      <c r="S568" s="433">
        <f t="shared" si="101"/>
        <v>0</v>
      </c>
      <c r="T568" s="281">
        <f t="shared" si="93"/>
        <v>0</v>
      </c>
      <c r="U568" s="224" t="s">
        <v>1340</v>
      </c>
    </row>
    <row r="569" spans="1:21" ht="12.75">
      <c r="A569" s="157">
        <f t="shared" si="102"/>
        <v>569</v>
      </c>
      <c r="B569" s="219"/>
      <c r="C569" s="377" t="s">
        <v>2420</v>
      </c>
      <c r="D569" s="379" t="s">
        <v>3700</v>
      </c>
      <c r="E569" s="221" t="s">
        <v>558</v>
      </c>
      <c r="F569" s="219">
        <v>1</v>
      </c>
      <c r="G569" s="225"/>
      <c r="H569" s="536" t="s">
        <v>3699</v>
      </c>
      <c r="I569" s="223">
        <v>1</v>
      </c>
      <c r="J569" s="374">
        <v>181.07</v>
      </c>
      <c r="K569" s="427">
        <f t="shared" si="98"/>
        <v>181.07</v>
      </c>
      <c r="L569" s="307"/>
      <c r="M569" s="306"/>
      <c r="N569" s="430">
        <f t="shared" si="99"/>
        <v>0</v>
      </c>
      <c r="O569" s="499">
        <v>0</v>
      </c>
      <c r="P569" s="500">
        <v>0</v>
      </c>
      <c r="Q569" s="302"/>
      <c r="R569" s="280">
        <v>0</v>
      </c>
      <c r="S569" s="433">
        <f t="shared" si="101"/>
        <v>0</v>
      </c>
      <c r="T569" s="281">
        <f t="shared" si="93"/>
        <v>0</v>
      </c>
      <c r="U569" s="224" t="s">
        <v>1340</v>
      </c>
    </row>
    <row r="570" spans="1:21" ht="50.25">
      <c r="A570" s="157">
        <f t="shared" si="102"/>
        <v>570</v>
      </c>
      <c r="B570" s="219"/>
      <c r="C570" s="219" t="s">
        <v>2410</v>
      </c>
      <c r="D570" s="220" t="s">
        <v>2419</v>
      </c>
      <c r="E570" s="221" t="s">
        <v>558</v>
      </c>
      <c r="F570" s="219">
        <v>1</v>
      </c>
      <c r="G570" s="225">
        <v>30</v>
      </c>
      <c r="H570" s="539" t="s">
        <v>1217</v>
      </c>
      <c r="I570" s="223">
        <v>1</v>
      </c>
      <c r="J570" s="374">
        <v>210.48</v>
      </c>
      <c r="K570" s="427">
        <f t="shared" si="98"/>
        <v>210.48</v>
      </c>
      <c r="L570" s="307"/>
      <c r="M570" s="306"/>
      <c r="N570" s="430">
        <f t="shared" si="99"/>
        <v>0</v>
      </c>
      <c r="O570" s="499">
        <v>60</v>
      </c>
      <c r="P570" s="500">
        <v>60</v>
      </c>
      <c r="Q570" s="302"/>
      <c r="R570" s="280">
        <v>0</v>
      </c>
      <c r="S570" s="433">
        <f t="shared" si="101"/>
        <v>0</v>
      </c>
      <c r="T570" s="281">
        <f t="shared" si="93"/>
        <v>0</v>
      </c>
      <c r="U570" s="224" t="s">
        <v>1340</v>
      </c>
    </row>
    <row r="571" spans="1:21" ht="63.75">
      <c r="A571" s="157">
        <f t="shared" si="102"/>
        <v>571</v>
      </c>
      <c r="B571" s="219"/>
      <c r="C571" s="219" t="s">
        <v>2420</v>
      </c>
      <c r="D571" s="220" t="s">
        <v>1624</v>
      </c>
      <c r="E571" s="221" t="s">
        <v>558</v>
      </c>
      <c r="F571" s="219">
        <v>1</v>
      </c>
      <c r="G571" s="225">
        <v>70</v>
      </c>
      <c r="H571" s="223" t="s">
        <v>713</v>
      </c>
      <c r="I571" s="223">
        <v>1</v>
      </c>
      <c r="J571" s="374">
        <v>184.5</v>
      </c>
      <c r="K571" s="427">
        <f>J571*I571</f>
        <v>184.5</v>
      </c>
      <c r="L571" s="307"/>
      <c r="M571" s="306"/>
      <c r="N571" s="430">
        <f>(J571*L571+T571)+(M571*K571)</f>
        <v>0</v>
      </c>
      <c r="O571" s="499">
        <v>1</v>
      </c>
      <c r="P571" s="500">
        <v>1</v>
      </c>
      <c r="Q571" s="279"/>
      <c r="R571" s="280">
        <v>0</v>
      </c>
      <c r="S571" s="433">
        <f t="shared" si="101"/>
        <v>0</v>
      </c>
      <c r="T571" s="281">
        <f t="shared" si="93"/>
        <v>0</v>
      </c>
      <c r="U571" s="293" t="s">
        <v>1615</v>
      </c>
    </row>
    <row r="572" spans="1:21" ht="51">
      <c r="A572" s="157">
        <f t="shared" si="102"/>
        <v>572</v>
      </c>
      <c r="B572" s="219"/>
      <c r="C572" s="219" t="s">
        <v>2421</v>
      </c>
      <c r="D572" s="378" t="s">
        <v>2422</v>
      </c>
      <c r="E572" s="221" t="s">
        <v>558</v>
      </c>
      <c r="F572" s="219">
        <v>1</v>
      </c>
      <c r="G572" s="225">
        <v>300</v>
      </c>
      <c r="H572" s="582" t="s">
        <v>3023</v>
      </c>
      <c r="I572" s="223">
        <v>1</v>
      </c>
      <c r="J572" s="374">
        <v>462</v>
      </c>
      <c r="K572" s="427">
        <f>J572*I572</f>
        <v>462</v>
      </c>
      <c r="L572" s="307"/>
      <c r="M572" s="306"/>
      <c r="N572" s="430">
        <f>(J572*L572+T572)+(M572*K572)</f>
        <v>0</v>
      </c>
      <c r="O572" s="499">
        <v>8</v>
      </c>
      <c r="P572" s="500">
        <v>8</v>
      </c>
      <c r="Q572" s="279"/>
      <c r="R572" s="280">
        <v>0</v>
      </c>
      <c r="S572" s="433">
        <f t="shared" si="101"/>
        <v>0</v>
      </c>
      <c r="T572" s="281">
        <f t="shared" si="93"/>
        <v>0</v>
      </c>
      <c r="U572" s="293" t="s">
        <v>1615</v>
      </c>
    </row>
    <row r="573" spans="1:21" ht="12.75">
      <c r="A573" s="157">
        <f t="shared" si="102"/>
        <v>573</v>
      </c>
      <c r="B573" s="219"/>
      <c r="C573" s="377" t="s">
        <v>1578</v>
      </c>
      <c r="D573" s="379" t="s">
        <v>2423</v>
      </c>
      <c r="E573" s="221" t="s">
        <v>558</v>
      </c>
      <c r="F573" s="219">
        <v>1</v>
      </c>
      <c r="G573" s="225">
        <v>30</v>
      </c>
      <c r="H573" s="533" t="s">
        <v>3024</v>
      </c>
      <c r="I573" s="223">
        <v>1</v>
      </c>
      <c r="J573" s="374">
        <v>153.15</v>
      </c>
      <c r="K573" s="427">
        <f>J573*I573</f>
        <v>153.15</v>
      </c>
      <c r="L573" s="307"/>
      <c r="M573" s="306"/>
      <c r="N573" s="430">
        <f>(J573*L573+T573)+(M573*K573)</f>
        <v>0</v>
      </c>
      <c r="O573" s="499">
        <v>12</v>
      </c>
      <c r="P573" s="500">
        <v>12</v>
      </c>
      <c r="Q573" s="279"/>
      <c r="R573" s="280">
        <v>0</v>
      </c>
      <c r="S573" s="433">
        <f t="shared" si="101"/>
        <v>0</v>
      </c>
      <c r="T573" s="281">
        <f t="shared" si="93"/>
        <v>0</v>
      </c>
      <c r="U573" s="376" t="s">
        <v>3067</v>
      </c>
    </row>
    <row r="574" spans="1:21" ht="12.75">
      <c r="A574" s="157">
        <f t="shared" si="102"/>
        <v>574</v>
      </c>
      <c r="B574" s="219"/>
      <c r="C574" s="377" t="s">
        <v>1578</v>
      </c>
      <c r="D574" s="379" t="s">
        <v>2424</v>
      </c>
      <c r="E574" s="221" t="s">
        <v>558</v>
      </c>
      <c r="F574" s="219">
        <v>1</v>
      </c>
      <c r="G574" s="225">
        <v>25</v>
      </c>
      <c r="H574" s="533" t="s">
        <v>3025</v>
      </c>
      <c r="I574" s="223">
        <v>1</v>
      </c>
      <c r="J574" s="374">
        <v>158.55</v>
      </c>
      <c r="K574" s="427">
        <f aca="true" t="shared" si="103" ref="K574:K579">J574*I574</f>
        <v>158.55</v>
      </c>
      <c r="L574" s="307"/>
      <c r="M574" s="306"/>
      <c r="N574" s="430">
        <f aca="true" t="shared" si="104" ref="N574:N579">(J574*L574+T574)+(M574*K574)</f>
        <v>0</v>
      </c>
      <c r="O574" s="499">
        <v>7</v>
      </c>
      <c r="P574" s="500">
        <v>7</v>
      </c>
      <c r="Q574" s="279"/>
      <c r="R574" s="280">
        <v>0</v>
      </c>
      <c r="S574" s="433">
        <f aca="true" t="shared" si="105" ref="S574:S579">R574*J574</f>
        <v>0</v>
      </c>
      <c r="T574" s="281">
        <f t="shared" si="93"/>
        <v>0</v>
      </c>
      <c r="U574" s="376" t="s">
        <v>3067</v>
      </c>
    </row>
    <row r="575" spans="1:21" ht="12.75">
      <c r="A575" s="157">
        <f t="shared" si="102"/>
        <v>575</v>
      </c>
      <c r="B575" s="219"/>
      <c r="C575" s="377" t="s">
        <v>2425</v>
      </c>
      <c r="D575" s="379" t="s">
        <v>2426</v>
      </c>
      <c r="E575" s="221" t="s">
        <v>558</v>
      </c>
      <c r="F575" s="219">
        <v>1</v>
      </c>
      <c r="G575" s="225">
        <v>10</v>
      </c>
      <c r="H575" s="533" t="s">
        <v>3026</v>
      </c>
      <c r="I575" s="223">
        <v>1</v>
      </c>
      <c r="J575" s="374">
        <v>157.8</v>
      </c>
      <c r="K575" s="427">
        <f t="shared" si="103"/>
        <v>157.8</v>
      </c>
      <c r="L575" s="307"/>
      <c r="M575" s="306"/>
      <c r="N575" s="430">
        <f t="shared" si="104"/>
        <v>0</v>
      </c>
      <c r="O575" s="499">
        <v>19</v>
      </c>
      <c r="P575" s="500">
        <v>19</v>
      </c>
      <c r="Q575" s="279"/>
      <c r="R575" s="280">
        <v>0</v>
      </c>
      <c r="S575" s="433">
        <f t="shared" si="105"/>
        <v>0</v>
      </c>
      <c r="T575" s="281">
        <f t="shared" si="93"/>
        <v>0</v>
      </c>
      <c r="U575" s="376" t="s">
        <v>3067</v>
      </c>
    </row>
    <row r="576" spans="1:21" ht="12.75">
      <c r="A576" s="157">
        <f t="shared" si="102"/>
        <v>576</v>
      </c>
      <c r="B576" s="219"/>
      <c r="C576" s="377" t="s">
        <v>2425</v>
      </c>
      <c r="D576" s="379" t="s">
        <v>2427</v>
      </c>
      <c r="E576" s="221" t="s">
        <v>558</v>
      </c>
      <c r="F576" s="219">
        <v>1</v>
      </c>
      <c r="G576" s="225">
        <v>30</v>
      </c>
      <c r="H576" s="533" t="s">
        <v>3027</v>
      </c>
      <c r="I576" s="223">
        <v>1</v>
      </c>
      <c r="J576" s="374">
        <v>157.05</v>
      </c>
      <c r="K576" s="427">
        <f t="shared" si="103"/>
        <v>157.05</v>
      </c>
      <c r="L576" s="307"/>
      <c r="M576" s="306"/>
      <c r="N576" s="430">
        <f t="shared" si="104"/>
        <v>0</v>
      </c>
      <c r="O576" s="499">
        <v>9</v>
      </c>
      <c r="P576" s="500">
        <v>9</v>
      </c>
      <c r="Q576" s="279"/>
      <c r="R576" s="280">
        <v>0</v>
      </c>
      <c r="S576" s="433">
        <f t="shared" si="105"/>
        <v>0</v>
      </c>
      <c r="T576" s="281">
        <f t="shared" si="93"/>
        <v>0</v>
      </c>
      <c r="U576" s="376" t="s">
        <v>3067</v>
      </c>
    </row>
    <row r="577" spans="1:21" ht="12.75">
      <c r="A577" s="157">
        <f t="shared" si="102"/>
        <v>577</v>
      </c>
      <c r="B577" s="219"/>
      <c r="C577" s="377" t="s">
        <v>1578</v>
      </c>
      <c r="D577" s="379" t="s">
        <v>2428</v>
      </c>
      <c r="E577" s="221" t="s">
        <v>558</v>
      </c>
      <c r="F577" s="219">
        <v>1</v>
      </c>
      <c r="G577" s="225">
        <v>10</v>
      </c>
      <c r="H577" s="533" t="s">
        <v>3028</v>
      </c>
      <c r="I577" s="223">
        <v>1</v>
      </c>
      <c r="J577" s="374">
        <v>166.05</v>
      </c>
      <c r="K577" s="427">
        <f t="shared" si="103"/>
        <v>166.05</v>
      </c>
      <c r="L577" s="307"/>
      <c r="M577" s="306"/>
      <c r="N577" s="430">
        <f t="shared" si="104"/>
        <v>0</v>
      </c>
      <c r="O577" s="499">
        <v>16</v>
      </c>
      <c r="P577" s="500">
        <v>16</v>
      </c>
      <c r="Q577" s="279"/>
      <c r="R577" s="280">
        <v>0</v>
      </c>
      <c r="S577" s="433">
        <f t="shared" si="105"/>
        <v>0</v>
      </c>
      <c r="T577" s="281">
        <f t="shared" si="93"/>
        <v>0</v>
      </c>
      <c r="U577" s="376" t="s">
        <v>3067</v>
      </c>
    </row>
    <row r="578" spans="1:21" ht="12.75">
      <c r="A578" s="157">
        <f t="shared" si="102"/>
        <v>578</v>
      </c>
      <c r="B578" s="219"/>
      <c r="C578" s="377" t="s">
        <v>1578</v>
      </c>
      <c r="D578" s="379" t="s">
        <v>2429</v>
      </c>
      <c r="E578" s="221" t="s">
        <v>558</v>
      </c>
      <c r="F578" s="219">
        <v>1</v>
      </c>
      <c r="G578" s="225">
        <v>25</v>
      </c>
      <c r="H578" s="533" t="s">
        <v>3029</v>
      </c>
      <c r="I578" s="223">
        <v>1</v>
      </c>
      <c r="J578" s="374">
        <v>167.25</v>
      </c>
      <c r="K578" s="427">
        <f t="shared" si="103"/>
        <v>167.25</v>
      </c>
      <c r="L578" s="307"/>
      <c r="M578" s="306"/>
      <c r="N578" s="430">
        <f t="shared" si="104"/>
        <v>0</v>
      </c>
      <c r="O578" s="499">
        <v>2</v>
      </c>
      <c r="P578" s="500">
        <v>2</v>
      </c>
      <c r="Q578" s="279"/>
      <c r="R578" s="280">
        <v>0</v>
      </c>
      <c r="S578" s="433">
        <f t="shared" si="105"/>
        <v>0</v>
      </c>
      <c r="T578" s="281">
        <f t="shared" si="93"/>
        <v>0</v>
      </c>
      <c r="U578" s="376" t="s">
        <v>3067</v>
      </c>
    </row>
    <row r="579" spans="1:21" ht="22.5">
      <c r="A579" s="157">
        <f t="shared" si="102"/>
        <v>579</v>
      </c>
      <c r="B579" s="219"/>
      <c r="C579" s="377" t="s">
        <v>2430</v>
      </c>
      <c r="D579" s="379" t="s">
        <v>2431</v>
      </c>
      <c r="E579" s="221" t="s">
        <v>558</v>
      </c>
      <c r="F579" s="219">
        <v>1</v>
      </c>
      <c r="G579" s="225">
        <v>10</v>
      </c>
      <c r="H579" s="533" t="s">
        <v>3030</v>
      </c>
      <c r="I579" s="223">
        <v>1</v>
      </c>
      <c r="J579" s="374">
        <v>191.39999999999998</v>
      </c>
      <c r="K579" s="427">
        <f t="shared" si="103"/>
        <v>191.39999999999998</v>
      </c>
      <c r="L579" s="307"/>
      <c r="M579" s="306"/>
      <c r="N579" s="430">
        <f t="shared" si="104"/>
        <v>0</v>
      </c>
      <c r="O579" s="499">
        <v>8</v>
      </c>
      <c r="P579" s="500">
        <v>8</v>
      </c>
      <c r="Q579" s="279"/>
      <c r="R579" s="280">
        <v>0</v>
      </c>
      <c r="S579" s="433">
        <f t="shared" si="105"/>
        <v>0</v>
      </c>
      <c r="T579" s="281">
        <f t="shared" si="93"/>
        <v>0</v>
      </c>
      <c r="U579" s="376" t="s">
        <v>3067</v>
      </c>
    </row>
    <row r="580" spans="1:21" ht="22.5">
      <c r="A580" s="157">
        <f t="shared" si="102"/>
        <v>580</v>
      </c>
      <c r="B580" s="219"/>
      <c r="C580" s="377" t="s">
        <v>1578</v>
      </c>
      <c r="D580" s="379" t="s">
        <v>3702</v>
      </c>
      <c r="E580" s="221" t="s">
        <v>558</v>
      </c>
      <c r="F580" s="219">
        <v>1</v>
      </c>
      <c r="G580" s="225"/>
      <c r="H580" s="537" t="s">
        <v>3701</v>
      </c>
      <c r="I580" s="223">
        <v>1</v>
      </c>
      <c r="J580" s="374">
        <v>154.02</v>
      </c>
      <c r="K580" s="427">
        <f>J580*I580</f>
        <v>154.02</v>
      </c>
      <c r="L580" s="307"/>
      <c r="M580" s="306"/>
      <c r="N580" s="430">
        <f>(J580*L580+T580)+(M580*K580)</f>
        <v>0</v>
      </c>
      <c r="O580" s="499">
        <v>0</v>
      </c>
      <c r="P580" s="500">
        <v>0</v>
      </c>
      <c r="Q580" s="279"/>
      <c r="R580" s="280">
        <v>0</v>
      </c>
      <c r="S580" s="433">
        <f>R580*J580</f>
        <v>0</v>
      </c>
      <c r="T580" s="281">
        <f t="shared" si="93"/>
        <v>0</v>
      </c>
      <c r="U580" s="293" t="s">
        <v>1615</v>
      </c>
    </row>
    <row r="581" spans="1:21" ht="12.75">
      <c r="A581" s="157">
        <f t="shared" si="102"/>
        <v>581</v>
      </c>
      <c r="B581" s="219"/>
      <c r="C581" s="219" t="s">
        <v>2420</v>
      </c>
      <c r="D581" s="220" t="s">
        <v>2432</v>
      </c>
      <c r="E581" s="221" t="s">
        <v>558</v>
      </c>
      <c r="F581" s="219">
        <v>1</v>
      </c>
      <c r="G581" s="225">
        <v>15</v>
      </c>
      <c r="H581" s="539" t="s">
        <v>220</v>
      </c>
      <c r="I581" s="223">
        <v>4</v>
      </c>
      <c r="J581" s="374">
        <v>38.917500000000004</v>
      </c>
      <c r="K581" s="427">
        <f aca="true" t="shared" si="106" ref="K581:K617">J581*I581</f>
        <v>155.67000000000002</v>
      </c>
      <c r="L581" s="307"/>
      <c r="M581" s="306"/>
      <c r="N581" s="430">
        <f aca="true" t="shared" si="107" ref="N581:N636">(J581*L581+T581)+(M581*K581)</f>
        <v>0</v>
      </c>
      <c r="O581" s="499">
        <v>0</v>
      </c>
      <c r="P581" s="500">
        <v>0</v>
      </c>
      <c r="Q581" s="279"/>
      <c r="R581" s="280">
        <v>0</v>
      </c>
      <c r="S581" s="433">
        <f aca="true" t="shared" si="108" ref="S581:S591">R581*J581</f>
        <v>0</v>
      </c>
      <c r="T581" s="281">
        <f t="shared" si="93"/>
        <v>0</v>
      </c>
      <c r="U581" s="293" t="s">
        <v>1615</v>
      </c>
    </row>
    <row r="582" spans="1:21" ht="25.5">
      <c r="A582" s="157">
        <f t="shared" si="102"/>
        <v>582</v>
      </c>
      <c r="B582" s="219"/>
      <c r="C582" s="219" t="s">
        <v>368</v>
      </c>
      <c r="D582" s="220" t="s">
        <v>2433</v>
      </c>
      <c r="E582" s="221" t="s">
        <v>558</v>
      </c>
      <c r="F582" s="219">
        <v>1</v>
      </c>
      <c r="G582" s="225">
        <v>35</v>
      </c>
      <c r="H582" s="539" t="s">
        <v>221</v>
      </c>
      <c r="I582" s="223">
        <v>1</v>
      </c>
      <c r="J582" s="374">
        <v>146.505</v>
      </c>
      <c r="K582" s="427">
        <f t="shared" si="106"/>
        <v>146.505</v>
      </c>
      <c r="L582" s="307"/>
      <c r="M582" s="306"/>
      <c r="N582" s="430">
        <f t="shared" si="107"/>
        <v>0</v>
      </c>
      <c r="O582" s="499">
        <v>0</v>
      </c>
      <c r="P582" s="500">
        <v>0</v>
      </c>
      <c r="Q582" s="279"/>
      <c r="R582" s="280">
        <v>0</v>
      </c>
      <c r="S582" s="433">
        <f t="shared" si="108"/>
        <v>0</v>
      </c>
      <c r="T582" s="281">
        <f t="shared" si="93"/>
        <v>0</v>
      </c>
      <c r="U582" s="293" t="s">
        <v>1615</v>
      </c>
    </row>
    <row r="583" spans="1:21" ht="12.75">
      <c r="A583" s="157">
        <f t="shared" si="102"/>
        <v>583</v>
      </c>
      <c r="B583" s="219"/>
      <c r="C583" s="219" t="s">
        <v>2434</v>
      </c>
      <c r="D583" s="220" t="s">
        <v>2435</v>
      </c>
      <c r="E583" s="221" t="s">
        <v>558</v>
      </c>
      <c r="F583" s="219">
        <v>1</v>
      </c>
      <c r="G583" s="225">
        <v>25</v>
      </c>
      <c r="H583" s="539" t="s">
        <v>222</v>
      </c>
      <c r="I583" s="223">
        <v>4</v>
      </c>
      <c r="J583" s="374">
        <v>39.01875</v>
      </c>
      <c r="K583" s="427">
        <f t="shared" si="106"/>
        <v>156.075</v>
      </c>
      <c r="L583" s="307"/>
      <c r="M583" s="306"/>
      <c r="N583" s="430">
        <f t="shared" si="107"/>
        <v>0</v>
      </c>
      <c r="O583" s="499">
        <v>0</v>
      </c>
      <c r="P583" s="500">
        <v>0</v>
      </c>
      <c r="Q583" s="279"/>
      <c r="R583" s="280">
        <v>0</v>
      </c>
      <c r="S583" s="433">
        <f t="shared" si="108"/>
        <v>0</v>
      </c>
      <c r="T583" s="281">
        <f t="shared" si="93"/>
        <v>0</v>
      </c>
      <c r="U583" s="293" t="s">
        <v>1615</v>
      </c>
    </row>
    <row r="584" spans="1:21" ht="25.5">
      <c r="A584" s="157">
        <f t="shared" si="102"/>
        <v>584</v>
      </c>
      <c r="B584" s="219"/>
      <c r="C584" s="219" t="s">
        <v>2436</v>
      </c>
      <c r="D584" s="220" t="s">
        <v>1962</v>
      </c>
      <c r="E584" s="221" t="s">
        <v>558</v>
      </c>
      <c r="F584" s="219">
        <v>1</v>
      </c>
      <c r="G584" s="225">
        <v>25</v>
      </c>
      <c r="H584" s="539" t="s">
        <v>223</v>
      </c>
      <c r="I584" s="223">
        <v>2</v>
      </c>
      <c r="J584" s="374">
        <v>84.92</v>
      </c>
      <c r="K584" s="427">
        <f t="shared" si="106"/>
        <v>169.84</v>
      </c>
      <c r="L584" s="307"/>
      <c r="M584" s="306"/>
      <c r="N584" s="430">
        <f t="shared" si="107"/>
        <v>0</v>
      </c>
      <c r="O584" s="499">
        <v>0</v>
      </c>
      <c r="P584" s="500">
        <v>0</v>
      </c>
      <c r="Q584" s="279"/>
      <c r="R584" s="280">
        <v>0</v>
      </c>
      <c r="S584" s="433">
        <f t="shared" si="108"/>
        <v>0</v>
      </c>
      <c r="T584" s="281">
        <f t="shared" si="93"/>
        <v>0</v>
      </c>
      <c r="U584" s="293" t="s">
        <v>1615</v>
      </c>
    </row>
    <row r="585" spans="1:21" ht="12.75">
      <c r="A585" s="157">
        <f t="shared" si="102"/>
        <v>585</v>
      </c>
      <c r="B585" s="219"/>
      <c r="C585" s="219" t="s">
        <v>1578</v>
      </c>
      <c r="D585" s="220" t="s">
        <v>2437</v>
      </c>
      <c r="E585" s="221" t="s">
        <v>558</v>
      </c>
      <c r="F585" s="219">
        <v>1</v>
      </c>
      <c r="G585" s="225">
        <v>45</v>
      </c>
      <c r="H585" s="539" t="s">
        <v>224</v>
      </c>
      <c r="I585" s="223">
        <v>1</v>
      </c>
      <c r="J585" s="374">
        <v>154.02</v>
      </c>
      <c r="K585" s="427">
        <f t="shared" si="106"/>
        <v>154.02</v>
      </c>
      <c r="L585" s="307"/>
      <c r="M585" s="306"/>
      <c r="N585" s="430">
        <f t="shared" si="107"/>
        <v>0</v>
      </c>
      <c r="O585" s="499">
        <v>0</v>
      </c>
      <c r="P585" s="500">
        <v>0</v>
      </c>
      <c r="Q585" s="279"/>
      <c r="R585" s="280">
        <v>0</v>
      </c>
      <c r="S585" s="433">
        <f t="shared" si="108"/>
        <v>0</v>
      </c>
      <c r="T585" s="281">
        <f t="shared" si="93"/>
        <v>0</v>
      </c>
      <c r="U585" s="293" t="s">
        <v>1615</v>
      </c>
    </row>
    <row r="586" spans="1:21" ht="12.75">
      <c r="A586" s="157">
        <f t="shared" si="102"/>
        <v>586</v>
      </c>
      <c r="B586" s="219"/>
      <c r="C586" s="219" t="s">
        <v>1578</v>
      </c>
      <c r="D586" s="220" t="s">
        <v>1625</v>
      </c>
      <c r="E586" s="221" t="s">
        <v>558</v>
      </c>
      <c r="F586" s="219">
        <v>1</v>
      </c>
      <c r="G586" s="225">
        <v>18</v>
      </c>
      <c r="H586" s="539" t="s">
        <v>225</v>
      </c>
      <c r="I586" s="223">
        <v>2</v>
      </c>
      <c r="J586" s="374">
        <v>67.875</v>
      </c>
      <c r="K586" s="427">
        <f t="shared" si="106"/>
        <v>135.75</v>
      </c>
      <c r="L586" s="307"/>
      <c r="M586" s="306"/>
      <c r="N586" s="430">
        <f t="shared" si="107"/>
        <v>0</v>
      </c>
      <c r="O586" s="499">
        <v>0</v>
      </c>
      <c r="P586" s="500">
        <v>0</v>
      </c>
      <c r="Q586" s="279"/>
      <c r="R586" s="280">
        <v>0</v>
      </c>
      <c r="S586" s="433">
        <f t="shared" si="108"/>
        <v>0</v>
      </c>
      <c r="T586" s="281">
        <f t="shared" si="93"/>
        <v>0</v>
      </c>
      <c r="U586" s="293" t="s">
        <v>1615</v>
      </c>
    </row>
    <row r="587" spans="1:21" ht="25.5">
      <c r="A587" s="157">
        <f t="shared" si="102"/>
        <v>587</v>
      </c>
      <c r="B587" s="219"/>
      <c r="C587" s="219" t="s">
        <v>2420</v>
      </c>
      <c r="D587" s="220" t="s">
        <v>1626</v>
      </c>
      <c r="E587" s="221" t="s">
        <v>558</v>
      </c>
      <c r="F587" s="219">
        <v>1</v>
      </c>
      <c r="G587" s="225">
        <v>25</v>
      </c>
      <c r="H587" s="539" t="s">
        <v>226</v>
      </c>
      <c r="I587" s="223">
        <v>8</v>
      </c>
      <c r="J587" s="374">
        <v>21.969375</v>
      </c>
      <c r="K587" s="427">
        <f t="shared" si="106"/>
        <v>175.755</v>
      </c>
      <c r="L587" s="307"/>
      <c r="M587" s="306"/>
      <c r="N587" s="430">
        <f t="shared" si="107"/>
        <v>0</v>
      </c>
      <c r="O587" s="499">
        <v>0</v>
      </c>
      <c r="P587" s="500">
        <v>0</v>
      </c>
      <c r="Q587" s="279"/>
      <c r="R587" s="280">
        <v>0</v>
      </c>
      <c r="S587" s="433">
        <f t="shared" si="108"/>
        <v>0</v>
      </c>
      <c r="T587" s="281">
        <f t="shared" si="93"/>
        <v>0</v>
      </c>
      <c r="U587" s="293" t="s">
        <v>1615</v>
      </c>
    </row>
    <row r="588" spans="1:21" ht="25.5">
      <c r="A588" s="157">
        <f t="shared" si="102"/>
        <v>588</v>
      </c>
      <c r="B588" s="219"/>
      <c r="C588" s="219" t="s">
        <v>1578</v>
      </c>
      <c r="D588" s="220" t="s">
        <v>2438</v>
      </c>
      <c r="E588" s="221" t="s">
        <v>558</v>
      </c>
      <c r="F588" s="219">
        <v>1</v>
      </c>
      <c r="G588" s="225">
        <v>10</v>
      </c>
      <c r="H588" s="539" t="s">
        <v>227</v>
      </c>
      <c r="I588" s="223">
        <v>1</v>
      </c>
      <c r="J588" s="374">
        <v>154.02</v>
      </c>
      <c r="K588" s="427">
        <f t="shared" si="106"/>
        <v>154.02</v>
      </c>
      <c r="L588" s="307"/>
      <c r="M588" s="306"/>
      <c r="N588" s="430">
        <f t="shared" si="107"/>
        <v>0</v>
      </c>
      <c r="O588" s="499">
        <v>0</v>
      </c>
      <c r="P588" s="500">
        <v>0</v>
      </c>
      <c r="Q588" s="279"/>
      <c r="R588" s="280">
        <v>0</v>
      </c>
      <c r="S588" s="433">
        <f t="shared" si="108"/>
        <v>0</v>
      </c>
      <c r="T588" s="281">
        <f t="shared" si="93"/>
        <v>0</v>
      </c>
      <c r="U588" s="293" t="s">
        <v>1615</v>
      </c>
    </row>
    <row r="589" spans="1:21" ht="12.75">
      <c r="A589" s="157">
        <f t="shared" si="102"/>
        <v>589</v>
      </c>
      <c r="B589" s="219"/>
      <c r="C589" s="219" t="s">
        <v>1578</v>
      </c>
      <c r="D589" s="220" t="s">
        <v>2439</v>
      </c>
      <c r="E589" s="221" t="s">
        <v>558</v>
      </c>
      <c r="F589" s="219">
        <v>1</v>
      </c>
      <c r="G589" s="225">
        <v>22</v>
      </c>
      <c r="H589" s="539" t="s">
        <v>228</v>
      </c>
      <c r="I589" s="223">
        <v>1</v>
      </c>
      <c r="J589" s="374">
        <v>155.57</v>
      </c>
      <c r="K589" s="427">
        <f t="shared" si="106"/>
        <v>155.57</v>
      </c>
      <c r="L589" s="307"/>
      <c r="M589" s="306"/>
      <c r="N589" s="430">
        <f t="shared" si="107"/>
        <v>0</v>
      </c>
      <c r="O589" s="499">
        <v>0</v>
      </c>
      <c r="P589" s="500">
        <v>0</v>
      </c>
      <c r="Q589" s="279"/>
      <c r="R589" s="280">
        <v>0</v>
      </c>
      <c r="S589" s="433">
        <f t="shared" si="108"/>
        <v>0</v>
      </c>
      <c r="T589" s="281">
        <f t="shared" si="93"/>
        <v>0</v>
      </c>
      <c r="U589" s="293" t="s">
        <v>1615</v>
      </c>
    </row>
    <row r="590" spans="1:21" ht="12.75">
      <c r="A590" s="157">
        <f t="shared" si="102"/>
        <v>590</v>
      </c>
      <c r="B590" s="219"/>
      <c r="C590" s="219" t="s">
        <v>1578</v>
      </c>
      <c r="D590" s="220" t="s">
        <v>2440</v>
      </c>
      <c r="E590" s="221" t="s">
        <v>558</v>
      </c>
      <c r="F590" s="219">
        <v>1</v>
      </c>
      <c r="G590" s="225">
        <v>12</v>
      </c>
      <c r="H590" s="539" t="s">
        <v>229</v>
      </c>
      <c r="I590" s="223">
        <v>2</v>
      </c>
      <c r="J590" s="374">
        <v>83.52</v>
      </c>
      <c r="K590" s="427">
        <f t="shared" si="106"/>
        <v>167.04</v>
      </c>
      <c r="L590" s="307"/>
      <c r="M590" s="306"/>
      <c r="N590" s="430">
        <f t="shared" si="107"/>
        <v>0</v>
      </c>
      <c r="O590" s="499">
        <v>0</v>
      </c>
      <c r="P590" s="500">
        <v>0</v>
      </c>
      <c r="Q590" s="279"/>
      <c r="R590" s="280">
        <v>0</v>
      </c>
      <c r="S590" s="433">
        <f t="shared" si="108"/>
        <v>0</v>
      </c>
      <c r="T590" s="281">
        <f t="shared" si="93"/>
        <v>0</v>
      </c>
      <c r="U590" s="293" t="s">
        <v>1615</v>
      </c>
    </row>
    <row r="591" spans="1:21" ht="12.75">
      <c r="A591" s="157">
        <f t="shared" si="102"/>
        <v>591</v>
      </c>
      <c r="B591" s="219"/>
      <c r="C591" s="219" t="s">
        <v>1578</v>
      </c>
      <c r="D591" s="220" t="s">
        <v>2441</v>
      </c>
      <c r="E591" s="221" t="s">
        <v>558</v>
      </c>
      <c r="F591" s="219">
        <v>1</v>
      </c>
      <c r="G591" s="225">
        <v>17</v>
      </c>
      <c r="H591" s="539" t="s">
        <v>230</v>
      </c>
      <c r="I591" s="223">
        <v>1</v>
      </c>
      <c r="J591" s="374">
        <v>156.29</v>
      </c>
      <c r="K591" s="427">
        <f t="shared" si="106"/>
        <v>156.29</v>
      </c>
      <c r="L591" s="307"/>
      <c r="M591" s="306"/>
      <c r="N591" s="430">
        <f t="shared" si="107"/>
        <v>0</v>
      </c>
      <c r="O591" s="499">
        <v>0</v>
      </c>
      <c r="P591" s="500">
        <v>0</v>
      </c>
      <c r="Q591" s="279"/>
      <c r="R591" s="280">
        <v>0</v>
      </c>
      <c r="S591" s="433">
        <f t="shared" si="108"/>
        <v>0</v>
      </c>
      <c r="T591" s="281">
        <f t="shared" si="93"/>
        <v>0</v>
      </c>
      <c r="U591" s="293" t="s">
        <v>1615</v>
      </c>
    </row>
    <row r="592" spans="1:21" ht="12.75">
      <c r="A592" s="157">
        <f t="shared" si="102"/>
        <v>592</v>
      </c>
      <c r="B592" s="219"/>
      <c r="C592" s="219" t="s">
        <v>14</v>
      </c>
      <c r="D592" s="220" t="s">
        <v>2442</v>
      </c>
      <c r="E592" s="221" t="s">
        <v>558</v>
      </c>
      <c r="F592" s="219">
        <v>1</v>
      </c>
      <c r="G592" s="225">
        <v>30</v>
      </c>
      <c r="H592" s="558" t="s">
        <v>231</v>
      </c>
      <c r="I592" s="223">
        <v>1</v>
      </c>
      <c r="J592" s="374">
        <v>197.97</v>
      </c>
      <c r="K592" s="427">
        <f t="shared" si="106"/>
        <v>197.97</v>
      </c>
      <c r="L592" s="307"/>
      <c r="M592" s="306"/>
      <c r="N592" s="430">
        <f t="shared" si="107"/>
        <v>0</v>
      </c>
      <c r="O592" s="499">
        <v>0</v>
      </c>
      <c r="P592" s="500">
        <v>0</v>
      </c>
      <c r="Q592" s="279"/>
      <c r="R592" s="280">
        <v>0</v>
      </c>
      <c r="S592" s="433">
        <f>R592*J592</f>
        <v>0</v>
      </c>
      <c r="T592" s="281">
        <f t="shared" si="93"/>
        <v>0</v>
      </c>
      <c r="U592" s="293" t="s">
        <v>1340</v>
      </c>
    </row>
    <row r="593" spans="1:21" ht="12.75">
      <c r="A593" s="157">
        <f t="shared" si="102"/>
        <v>593</v>
      </c>
      <c r="B593" s="219"/>
      <c r="C593" s="219" t="s">
        <v>14</v>
      </c>
      <c r="D593" s="220" t="s">
        <v>2443</v>
      </c>
      <c r="E593" s="221" t="s">
        <v>558</v>
      </c>
      <c r="F593" s="219">
        <v>1</v>
      </c>
      <c r="G593" s="225">
        <v>4</v>
      </c>
      <c r="H593" s="503" t="s">
        <v>232</v>
      </c>
      <c r="I593" s="223">
        <v>1</v>
      </c>
      <c r="J593" s="374">
        <v>186.89999999999998</v>
      </c>
      <c r="K593" s="427">
        <f t="shared" si="106"/>
        <v>186.89999999999998</v>
      </c>
      <c r="L593" s="307"/>
      <c r="M593" s="306"/>
      <c r="N593" s="430">
        <f t="shared" si="107"/>
        <v>0</v>
      </c>
      <c r="O593" s="499">
        <v>0</v>
      </c>
      <c r="P593" s="500">
        <v>0</v>
      </c>
      <c r="Q593" s="279"/>
      <c r="R593" s="280">
        <v>0</v>
      </c>
      <c r="S593" s="433">
        <f aca="true" t="shared" si="109" ref="S593:S660">R593*J593</f>
        <v>0</v>
      </c>
      <c r="T593" s="281">
        <f t="shared" si="93"/>
        <v>0</v>
      </c>
      <c r="U593" s="293" t="s">
        <v>1340</v>
      </c>
    </row>
    <row r="594" spans="1:21" ht="25.5">
      <c r="A594" s="157">
        <f t="shared" si="102"/>
        <v>594</v>
      </c>
      <c r="B594" s="219"/>
      <c r="C594" s="219" t="s">
        <v>1578</v>
      </c>
      <c r="D594" s="220" t="s">
        <v>413</v>
      </c>
      <c r="E594" s="221" t="s">
        <v>558</v>
      </c>
      <c r="F594" s="219">
        <v>1</v>
      </c>
      <c r="G594" s="230">
        <v>20</v>
      </c>
      <c r="H594" s="503" t="s">
        <v>3031</v>
      </c>
      <c r="I594" s="223">
        <v>2</v>
      </c>
      <c r="J594" s="374">
        <v>77.73</v>
      </c>
      <c r="K594" s="504">
        <f t="shared" si="106"/>
        <v>155.46</v>
      </c>
      <c r="L594" s="307"/>
      <c r="M594" s="306"/>
      <c r="N594" s="430">
        <f t="shared" si="107"/>
        <v>0</v>
      </c>
      <c r="O594" s="499">
        <v>0</v>
      </c>
      <c r="P594" s="500">
        <v>0</v>
      </c>
      <c r="Q594" s="279"/>
      <c r="R594" s="280">
        <v>0</v>
      </c>
      <c r="S594" s="433">
        <f t="shared" si="109"/>
        <v>0</v>
      </c>
      <c r="T594" s="281">
        <f t="shared" si="93"/>
        <v>0</v>
      </c>
      <c r="U594" s="292" t="s">
        <v>1615</v>
      </c>
    </row>
    <row r="595" spans="1:21" ht="12.75">
      <c r="A595" s="157">
        <f t="shared" si="102"/>
        <v>595</v>
      </c>
      <c r="B595" s="219"/>
      <c r="C595" s="219" t="s">
        <v>14</v>
      </c>
      <c r="D595" s="220" t="s">
        <v>2444</v>
      </c>
      <c r="E595" s="221" t="s">
        <v>558</v>
      </c>
      <c r="F595" s="219">
        <v>1</v>
      </c>
      <c r="G595" s="225">
        <v>12</v>
      </c>
      <c r="H595" s="558" t="s">
        <v>233</v>
      </c>
      <c r="I595" s="223">
        <v>1</v>
      </c>
      <c r="J595" s="374">
        <v>168</v>
      </c>
      <c r="K595" s="427">
        <f t="shared" si="106"/>
        <v>168</v>
      </c>
      <c r="L595" s="307"/>
      <c r="M595" s="306"/>
      <c r="N595" s="430">
        <f t="shared" si="107"/>
        <v>0</v>
      </c>
      <c r="O595" s="499">
        <v>20</v>
      </c>
      <c r="P595" s="500">
        <v>20</v>
      </c>
      <c r="Q595" s="279"/>
      <c r="R595" s="280">
        <v>0</v>
      </c>
      <c r="S595" s="433">
        <f t="shared" si="109"/>
        <v>0</v>
      </c>
      <c r="T595" s="281">
        <f t="shared" si="93"/>
        <v>0</v>
      </c>
      <c r="U595" s="294" t="s">
        <v>1617</v>
      </c>
    </row>
    <row r="596" spans="1:21" ht="12.75">
      <c r="A596" s="157">
        <f t="shared" si="102"/>
        <v>596</v>
      </c>
      <c r="B596" s="219"/>
      <c r="C596" s="219" t="s">
        <v>14</v>
      </c>
      <c r="D596" s="220" t="s">
        <v>2445</v>
      </c>
      <c r="E596" s="221" t="s">
        <v>558</v>
      </c>
      <c r="F596" s="219">
        <v>1</v>
      </c>
      <c r="G596" s="230">
        <v>20</v>
      </c>
      <c r="H596" s="558" t="s">
        <v>234</v>
      </c>
      <c r="I596" s="223">
        <v>1</v>
      </c>
      <c r="J596" s="374">
        <v>175.5</v>
      </c>
      <c r="K596" s="427">
        <f t="shared" si="106"/>
        <v>175.5</v>
      </c>
      <c r="L596" s="307"/>
      <c r="M596" s="306"/>
      <c r="N596" s="430">
        <f t="shared" si="107"/>
        <v>0</v>
      </c>
      <c r="O596" s="499">
        <v>20</v>
      </c>
      <c r="P596" s="500">
        <v>20</v>
      </c>
      <c r="Q596" s="279"/>
      <c r="R596" s="280">
        <v>0</v>
      </c>
      <c r="S596" s="433">
        <f t="shared" si="109"/>
        <v>0</v>
      </c>
      <c r="T596" s="281">
        <f t="shared" si="93"/>
        <v>0</v>
      </c>
      <c r="U596" s="294" t="s">
        <v>1617</v>
      </c>
    </row>
    <row r="597" spans="1:21" ht="12.75">
      <c r="A597" s="157">
        <f t="shared" si="102"/>
        <v>597</v>
      </c>
      <c r="B597" s="219"/>
      <c r="C597" s="219" t="s">
        <v>13</v>
      </c>
      <c r="D597" s="220" t="s">
        <v>2446</v>
      </c>
      <c r="E597" s="221" t="s">
        <v>558</v>
      </c>
      <c r="F597" s="219">
        <v>1</v>
      </c>
      <c r="G597" s="225">
        <v>25</v>
      </c>
      <c r="H597" s="558" t="s">
        <v>265</v>
      </c>
      <c r="I597" s="223">
        <v>1</v>
      </c>
      <c r="J597" s="374">
        <v>166.5</v>
      </c>
      <c r="K597" s="427">
        <f t="shared" si="106"/>
        <v>166.5</v>
      </c>
      <c r="L597" s="307"/>
      <c r="M597" s="306"/>
      <c r="N597" s="430">
        <f t="shared" si="107"/>
        <v>0</v>
      </c>
      <c r="O597" s="499">
        <v>0</v>
      </c>
      <c r="P597" s="500">
        <v>0</v>
      </c>
      <c r="Q597" s="279"/>
      <c r="R597" s="280">
        <v>0</v>
      </c>
      <c r="S597" s="433">
        <f t="shared" si="109"/>
        <v>0</v>
      </c>
      <c r="T597" s="281">
        <f aca="true" t="shared" si="110" ref="T597:T648">S597*L597</f>
        <v>0</v>
      </c>
      <c r="U597" s="294" t="s">
        <v>1617</v>
      </c>
    </row>
    <row r="598" spans="1:21" ht="12.75">
      <c r="A598" s="157">
        <f t="shared" si="102"/>
        <v>598</v>
      </c>
      <c r="B598" s="219"/>
      <c r="C598" s="219" t="s">
        <v>13</v>
      </c>
      <c r="D598" s="220" t="s">
        <v>2447</v>
      </c>
      <c r="E598" s="221" t="s">
        <v>558</v>
      </c>
      <c r="F598" s="219">
        <v>1</v>
      </c>
      <c r="G598" s="230">
        <v>20</v>
      </c>
      <c r="H598" s="558" t="s">
        <v>1087</v>
      </c>
      <c r="I598" s="223">
        <v>1</v>
      </c>
      <c r="J598" s="374">
        <v>171</v>
      </c>
      <c r="K598" s="427">
        <f t="shared" si="106"/>
        <v>171</v>
      </c>
      <c r="L598" s="307"/>
      <c r="M598" s="306"/>
      <c r="N598" s="430">
        <f t="shared" si="107"/>
        <v>0</v>
      </c>
      <c r="O598" s="499">
        <v>1</v>
      </c>
      <c r="P598" s="500">
        <v>1</v>
      </c>
      <c r="Q598" s="279"/>
      <c r="R598" s="280">
        <v>0</v>
      </c>
      <c r="S598" s="433">
        <f t="shared" si="109"/>
        <v>0</v>
      </c>
      <c r="T598" s="281">
        <f t="shared" si="110"/>
        <v>0</v>
      </c>
      <c r="U598" s="294" t="s">
        <v>1617</v>
      </c>
    </row>
    <row r="599" spans="1:21" ht="12.75">
      <c r="A599" s="157">
        <f t="shared" si="102"/>
        <v>599</v>
      </c>
      <c r="B599" s="219"/>
      <c r="C599" s="219" t="s">
        <v>1578</v>
      </c>
      <c r="D599" s="220" t="s">
        <v>2448</v>
      </c>
      <c r="E599" s="221" t="s">
        <v>558</v>
      </c>
      <c r="F599" s="219">
        <v>1</v>
      </c>
      <c r="G599" s="225">
        <v>4</v>
      </c>
      <c r="H599" s="503" t="s">
        <v>1088</v>
      </c>
      <c r="I599" s="223">
        <v>4</v>
      </c>
      <c r="J599" s="374">
        <v>58.44</v>
      </c>
      <c r="K599" s="427">
        <f t="shared" si="106"/>
        <v>233.76</v>
      </c>
      <c r="L599" s="307"/>
      <c r="M599" s="306"/>
      <c r="N599" s="430">
        <f t="shared" si="107"/>
        <v>0</v>
      </c>
      <c r="O599" s="499">
        <v>0</v>
      </c>
      <c r="P599" s="500">
        <v>0</v>
      </c>
      <c r="Q599" s="279"/>
      <c r="R599" s="280">
        <v>0</v>
      </c>
      <c r="S599" s="433">
        <f t="shared" si="109"/>
        <v>0</v>
      </c>
      <c r="T599" s="281">
        <f t="shared" si="110"/>
        <v>0</v>
      </c>
      <c r="U599" s="224" t="s">
        <v>1340</v>
      </c>
    </row>
    <row r="600" spans="1:21" ht="12.75">
      <c r="A600" s="157">
        <f t="shared" si="102"/>
        <v>600</v>
      </c>
      <c r="B600" s="219"/>
      <c r="C600" s="219" t="s">
        <v>1578</v>
      </c>
      <c r="D600" s="220" t="s">
        <v>2449</v>
      </c>
      <c r="E600" s="221" t="s">
        <v>558</v>
      </c>
      <c r="F600" s="219">
        <v>1</v>
      </c>
      <c r="G600" s="225">
        <v>4</v>
      </c>
      <c r="H600" s="503" t="s">
        <v>649</v>
      </c>
      <c r="I600" s="223">
        <v>4</v>
      </c>
      <c r="J600" s="374">
        <v>58.44</v>
      </c>
      <c r="K600" s="427">
        <f t="shared" si="106"/>
        <v>233.76</v>
      </c>
      <c r="L600" s="307"/>
      <c r="M600" s="306"/>
      <c r="N600" s="430">
        <f t="shared" si="107"/>
        <v>0</v>
      </c>
      <c r="O600" s="499">
        <v>0</v>
      </c>
      <c r="P600" s="500">
        <v>0</v>
      </c>
      <c r="Q600" s="279"/>
      <c r="R600" s="280">
        <v>0</v>
      </c>
      <c r="S600" s="433">
        <f t="shared" si="109"/>
        <v>0</v>
      </c>
      <c r="T600" s="281">
        <f t="shared" si="110"/>
        <v>0</v>
      </c>
      <c r="U600" s="224" t="s">
        <v>1340</v>
      </c>
    </row>
    <row r="601" spans="1:21" ht="12.75">
      <c r="A601" s="157">
        <f t="shared" si="102"/>
        <v>601</v>
      </c>
      <c r="B601" s="219"/>
      <c r="C601" s="219" t="s">
        <v>1578</v>
      </c>
      <c r="D601" s="379" t="s">
        <v>3670</v>
      </c>
      <c r="E601" s="221" t="s">
        <v>558</v>
      </c>
      <c r="F601" s="219">
        <v>1</v>
      </c>
      <c r="G601" s="225">
        <v>4</v>
      </c>
      <c r="H601" s="505" t="s">
        <v>3669</v>
      </c>
      <c r="I601" s="223">
        <v>4</v>
      </c>
      <c r="J601" s="374">
        <v>58.44</v>
      </c>
      <c r="K601" s="427">
        <f t="shared" si="106"/>
        <v>233.76</v>
      </c>
      <c r="L601" s="307"/>
      <c r="M601" s="306"/>
      <c r="N601" s="430">
        <f t="shared" si="107"/>
        <v>0</v>
      </c>
      <c r="O601" s="499">
        <v>1</v>
      </c>
      <c r="P601" s="500">
        <v>0.25</v>
      </c>
      <c r="Q601" s="279"/>
      <c r="R601" s="280">
        <v>0</v>
      </c>
      <c r="S601" s="433">
        <f t="shared" si="109"/>
        <v>0</v>
      </c>
      <c r="T601" s="281">
        <f t="shared" si="110"/>
        <v>0</v>
      </c>
      <c r="U601" s="224" t="s">
        <v>1340</v>
      </c>
    </row>
    <row r="602" spans="1:21" ht="12.75">
      <c r="A602" s="157">
        <f t="shared" si="102"/>
        <v>602</v>
      </c>
      <c r="B602" s="219"/>
      <c r="C602" s="219" t="s">
        <v>1578</v>
      </c>
      <c r="D602" s="220" t="s">
        <v>1963</v>
      </c>
      <c r="E602" s="221" t="s">
        <v>558</v>
      </c>
      <c r="F602" s="219">
        <v>1</v>
      </c>
      <c r="G602" s="225">
        <v>4</v>
      </c>
      <c r="H602" s="506" t="s">
        <v>3355</v>
      </c>
      <c r="I602" s="223">
        <v>1</v>
      </c>
      <c r="J602" s="374">
        <v>153.03</v>
      </c>
      <c r="K602" s="427">
        <f t="shared" si="106"/>
        <v>153.03</v>
      </c>
      <c r="L602" s="307"/>
      <c r="M602" s="306"/>
      <c r="N602" s="430">
        <f t="shared" si="107"/>
        <v>0</v>
      </c>
      <c r="O602" s="499">
        <v>0</v>
      </c>
      <c r="P602" s="500">
        <v>0</v>
      </c>
      <c r="Q602" s="279"/>
      <c r="R602" s="280">
        <v>0</v>
      </c>
      <c r="S602" s="433">
        <f t="shared" si="109"/>
        <v>0</v>
      </c>
      <c r="T602" s="281">
        <f t="shared" si="110"/>
        <v>0</v>
      </c>
      <c r="U602" s="224" t="s">
        <v>1340</v>
      </c>
    </row>
    <row r="603" spans="1:21" ht="12.75">
      <c r="A603" s="157">
        <f t="shared" si="102"/>
        <v>603</v>
      </c>
      <c r="B603" s="219"/>
      <c r="C603" s="219">
        <v>0</v>
      </c>
      <c r="D603" s="220">
        <v>0</v>
      </c>
      <c r="E603" s="221" t="s">
        <v>558</v>
      </c>
      <c r="F603" s="219">
        <v>1</v>
      </c>
      <c r="G603" s="225">
        <v>30</v>
      </c>
      <c r="H603" s="601" t="s">
        <v>650</v>
      </c>
      <c r="I603" s="223">
        <v>1</v>
      </c>
      <c r="J603" s="374">
        <v>153.12</v>
      </c>
      <c r="K603" s="427">
        <f t="shared" si="106"/>
        <v>153.12</v>
      </c>
      <c r="L603" s="307"/>
      <c r="M603" s="306"/>
      <c r="N603" s="430">
        <f t="shared" si="107"/>
        <v>0</v>
      </c>
      <c r="O603" s="499">
        <v>1</v>
      </c>
      <c r="P603" s="500">
        <v>1</v>
      </c>
      <c r="Q603" s="279"/>
      <c r="R603" s="280">
        <v>0</v>
      </c>
      <c r="S603" s="433">
        <f t="shared" si="109"/>
        <v>0</v>
      </c>
      <c r="T603" s="281">
        <f t="shared" si="110"/>
        <v>0</v>
      </c>
      <c r="U603" s="224" t="s">
        <v>1340</v>
      </c>
    </row>
    <row r="604" spans="1:21" ht="12.75">
      <c r="A604" s="157">
        <f t="shared" si="102"/>
        <v>604</v>
      </c>
      <c r="B604" s="219"/>
      <c r="C604" s="219" t="s">
        <v>1578</v>
      </c>
      <c r="D604" s="220" t="s">
        <v>2451</v>
      </c>
      <c r="E604" s="221" t="s">
        <v>558</v>
      </c>
      <c r="F604" s="219">
        <v>1</v>
      </c>
      <c r="G604" s="230">
        <v>30</v>
      </c>
      <c r="H604" s="406" t="s">
        <v>651</v>
      </c>
      <c r="I604" s="223">
        <v>1</v>
      </c>
      <c r="J604" s="374">
        <v>165.285</v>
      </c>
      <c r="K604" s="427">
        <f t="shared" si="106"/>
        <v>165.285</v>
      </c>
      <c r="L604" s="307"/>
      <c r="M604" s="306"/>
      <c r="N604" s="430">
        <f t="shared" si="107"/>
        <v>0</v>
      </c>
      <c r="O604" s="499">
        <v>1</v>
      </c>
      <c r="P604" s="500">
        <v>1</v>
      </c>
      <c r="Q604" s="279"/>
      <c r="R604" s="280">
        <v>0</v>
      </c>
      <c r="S604" s="433">
        <f t="shared" si="109"/>
        <v>0</v>
      </c>
      <c r="T604" s="281">
        <f t="shared" si="110"/>
        <v>0</v>
      </c>
      <c r="U604" s="224" t="s">
        <v>1340</v>
      </c>
    </row>
    <row r="605" spans="1:21" ht="12.75">
      <c r="A605" s="157">
        <f t="shared" si="102"/>
        <v>605</v>
      </c>
      <c r="B605" s="219"/>
      <c r="C605" s="219" t="s">
        <v>1578</v>
      </c>
      <c r="D605" s="220" t="s">
        <v>2452</v>
      </c>
      <c r="E605" s="221" t="s">
        <v>558</v>
      </c>
      <c r="F605" s="219">
        <v>1</v>
      </c>
      <c r="G605" s="225">
        <v>40</v>
      </c>
      <c r="H605" s="406" t="s">
        <v>652</v>
      </c>
      <c r="I605" s="223">
        <v>1</v>
      </c>
      <c r="J605" s="374">
        <v>145.5</v>
      </c>
      <c r="K605" s="427">
        <f t="shared" si="106"/>
        <v>145.5</v>
      </c>
      <c r="L605" s="307"/>
      <c r="M605" s="306"/>
      <c r="N605" s="430">
        <f t="shared" si="107"/>
        <v>0</v>
      </c>
      <c r="O605" s="499">
        <v>20</v>
      </c>
      <c r="P605" s="500">
        <v>20</v>
      </c>
      <c r="Q605" s="279"/>
      <c r="R605" s="280">
        <v>0</v>
      </c>
      <c r="S605" s="433">
        <f t="shared" si="109"/>
        <v>0</v>
      </c>
      <c r="T605" s="281">
        <f t="shared" si="110"/>
        <v>0</v>
      </c>
      <c r="U605" s="294" t="s">
        <v>1617</v>
      </c>
    </row>
    <row r="606" spans="1:21" ht="12.75">
      <c r="A606" s="157">
        <f t="shared" si="102"/>
        <v>606</v>
      </c>
      <c r="B606" s="219"/>
      <c r="C606" s="219" t="s">
        <v>1578</v>
      </c>
      <c r="D606" s="220" t="s">
        <v>2453</v>
      </c>
      <c r="E606" s="221" t="s">
        <v>558</v>
      </c>
      <c r="F606" s="219">
        <v>1</v>
      </c>
      <c r="G606" s="225">
        <v>40</v>
      </c>
      <c r="H606" s="406" t="s">
        <v>298</v>
      </c>
      <c r="I606" s="223">
        <v>1</v>
      </c>
      <c r="J606" s="374">
        <v>147</v>
      </c>
      <c r="K606" s="427">
        <f t="shared" si="106"/>
        <v>147</v>
      </c>
      <c r="L606" s="307"/>
      <c r="M606" s="306"/>
      <c r="N606" s="430">
        <f t="shared" si="107"/>
        <v>0</v>
      </c>
      <c r="O606" s="499">
        <v>18</v>
      </c>
      <c r="P606" s="500">
        <v>18</v>
      </c>
      <c r="Q606" s="279"/>
      <c r="R606" s="280">
        <v>0</v>
      </c>
      <c r="S606" s="433">
        <f t="shared" si="109"/>
        <v>0</v>
      </c>
      <c r="T606" s="281">
        <f t="shared" si="110"/>
        <v>0</v>
      </c>
      <c r="U606" s="294" t="s">
        <v>1617</v>
      </c>
    </row>
    <row r="607" spans="1:21" ht="25.5">
      <c r="A607" s="157">
        <f t="shared" si="102"/>
        <v>607</v>
      </c>
      <c r="B607" s="219"/>
      <c r="C607" s="219" t="s">
        <v>1578</v>
      </c>
      <c r="D607" s="220" t="s">
        <v>2454</v>
      </c>
      <c r="E607" s="221" t="s">
        <v>558</v>
      </c>
      <c r="F607" s="219">
        <v>1</v>
      </c>
      <c r="G607" s="225">
        <v>40</v>
      </c>
      <c r="H607" s="399" t="s">
        <v>341</v>
      </c>
      <c r="I607" s="223">
        <v>1</v>
      </c>
      <c r="J607" s="374">
        <v>145.5</v>
      </c>
      <c r="K607" s="427">
        <f t="shared" si="106"/>
        <v>145.5</v>
      </c>
      <c r="L607" s="307"/>
      <c r="M607" s="306"/>
      <c r="N607" s="430">
        <f t="shared" si="107"/>
        <v>0</v>
      </c>
      <c r="O607" s="499">
        <v>18</v>
      </c>
      <c r="P607" s="500">
        <v>18</v>
      </c>
      <c r="Q607" s="279"/>
      <c r="R607" s="280">
        <v>0</v>
      </c>
      <c r="S607" s="433">
        <f t="shared" si="109"/>
        <v>0</v>
      </c>
      <c r="T607" s="281">
        <f t="shared" si="110"/>
        <v>0</v>
      </c>
      <c r="U607" s="294" t="s">
        <v>1617</v>
      </c>
    </row>
    <row r="608" spans="1:21" ht="12.75">
      <c r="A608" s="157">
        <f t="shared" si="102"/>
        <v>608</v>
      </c>
      <c r="B608" s="219"/>
      <c r="C608" s="219" t="s">
        <v>1578</v>
      </c>
      <c r="D608" s="220" t="s">
        <v>2455</v>
      </c>
      <c r="E608" s="221" t="s">
        <v>558</v>
      </c>
      <c r="F608" s="219">
        <v>1</v>
      </c>
      <c r="G608" s="225">
        <v>40</v>
      </c>
      <c r="H608" s="406" t="s">
        <v>342</v>
      </c>
      <c r="I608" s="223">
        <v>1</v>
      </c>
      <c r="J608" s="374">
        <v>145.5</v>
      </c>
      <c r="K608" s="427">
        <f t="shared" si="106"/>
        <v>145.5</v>
      </c>
      <c r="L608" s="307"/>
      <c r="M608" s="306"/>
      <c r="N608" s="430">
        <f t="shared" si="107"/>
        <v>0</v>
      </c>
      <c r="O608" s="499">
        <v>19</v>
      </c>
      <c r="P608" s="500">
        <v>19</v>
      </c>
      <c r="Q608" s="279"/>
      <c r="R608" s="280">
        <v>0</v>
      </c>
      <c r="S608" s="433">
        <f t="shared" si="109"/>
        <v>0</v>
      </c>
      <c r="T608" s="281">
        <f t="shared" si="110"/>
        <v>0</v>
      </c>
      <c r="U608" s="294" t="s">
        <v>1617</v>
      </c>
    </row>
    <row r="609" spans="1:21" ht="12.75">
      <c r="A609" s="157">
        <f t="shared" si="102"/>
        <v>609</v>
      </c>
      <c r="B609" s="219"/>
      <c r="C609" s="219" t="s">
        <v>1578</v>
      </c>
      <c r="D609" s="220" t="s">
        <v>2456</v>
      </c>
      <c r="E609" s="221" t="s">
        <v>558</v>
      </c>
      <c r="F609" s="219">
        <v>1</v>
      </c>
      <c r="G609" s="225">
        <v>40</v>
      </c>
      <c r="H609" s="406" t="s">
        <v>343</v>
      </c>
      <c r="I609" s="223">
        <v>1</v>
      </c>
      <c r="J609" s="374">
        <v>147</v>
      </c>
      <c r="K609" s="427">
        <f t="shared" si="106"/>
        <v>147</v>
      </c>
      <c r="L609" s="307"/>
      <c r="M609" s="306"/>
      <c r="N609" s="430">
        <f t="shared" si="107"/>
        <v>0</v>
      </c>
      <c r="O609" s="499">
        <v>18</v>
      </c>
      <c r="P609" s="500">
        <v>18</v>
      </c>
      <c r="Q609" s="279"/>
      <c r="R609" s="280">
        <v>0</v>
      </c>
      <c r="S609" s="433">
        <f t="shared" si="109"/>
        <v>0</v>
      </c>
      <c r="T609" s="281">
        <f t="shared" si="110"/>
        <v>0</v>
      </c>
      <c r="U609" s="294" t="s">
        <v>1617</v>
      </c>
    </row>
    <row r="610" spans="1:21" ht="12.75">
      <c r="A610" s="157">
        <f t="shared" si="102"/>
        <v>610</v>
      </c>
      <c r="B610" s="219"/>
      <c r="C610" s="219" t="s">
        <v>1578</v>
      </c>
      <c r="D610" s="220" t="s">
        <v>2457</v>
      </c>
      <c r="E610" s="221" t="s">
        <v>558</v>
      </c>
      <c r="F610" s="219">
        <v>1</v>
      </c>
      <c r="G610" s="230">
        <v>40</v>
      </c>
      <c r="H610" s="406" t="s">
        <v>344</v>
      </c>
      <c r="I610" s="223">
        <v>1</v>
      </c>
      <c r="J610" s="374">
        <v>147</v>
      </c>
      <c r="K610" s="427">
        <f t="shared" si="106"/>
        <v>147</v>
      </c>
      <c r="L610" s="307"/>
      <c r="M610" s="306"/>
      <c r="N610" s="430">
        <f t="shared" si="107"/>
        <v>0</v>
      </c>
      <c r="O610" s="499">
        <v>19</v>
      </c>
      <c r="P610" s="500">
        <v>19</v>
      </c>
      <c r="Q610" s="279"/>
      <c r="R610" s="280">
        <v>0</v>
      </c>
      <c r="S610" s="433">
        <f t="shared" si="109"/>
        <v>0</v>
      </c>
      <c r="T610" s="281">
        <f t="shared" si="110"/>
        <v>0</v>
      </c>
      <c r="U610" s="294" t="s">
        <v>1617</v>
      </c>
    </row>
    <row r="611" spans="1:21" ht="12.75">
      <c r="A611" s="157">
        <f aca="true" t="shared" si="111" ref="A611:A674">A610+1</f>
        <v>611</v>
      </c>
      <c r="B611" s="219"/>
      <c r="C611" s="219" t="s">
        <v>1578</v>
      </c>
      <c r="D611" s="220" t="s">
        <v>2458</v>
      </c>
      <c r="E611" s="221" t="s">
        <v>558</v>
      </c>
      <c r="F611" s="219">
        <v>1</v>
      </c>
      <c r="G611" s="230">
        <v>40</v>
      </c>
      <c r="H611" s="406" t="s">
        <v>345</v>
      </c>
      <c r="I611" s="223">
        <v>1</v>
      </c>
      <c r="J611" s="374">
        <v>145.5</v>
      </c>
      <c r="K611" s="427">
        <f t="shared" si="106"/>
        <v>145.5</v>
      </c>
      <c r="L611" s="307"/>
      <c r="M611" s="306"/>
      <c r="N611" s="430">
        <f t="shared" si="107"/>
        <v>0</v>
      </c>
      <c r="O611" s="499">
        <v>19</v>
      </c>
      <c r="P611" s="500">
        <v>19</v>
      </c>
      <c r="Q611" s="279"/>
      <c r="R611" s="280">
        <v>0</v>
      </c>
      <c r="S611" s="433">
        <f t="shared" si="109"/>
        <v>0</v>
      </c>
      <c r="T611" s="281">
        <f t="shared" si="110"/>
        <v>0</v>
      </c>
      <c r="U611" s="294" t="s">
        <v>1617</v>
      </c>
    </row>
    <row r="612" spans="1:21" ht="12.75">
      <c r="A612" s="157">
        <f t="shared" si="111"/>
        <v>612</v>
      </c>
      <c r="B612" s="219"/>
      <c r="C612" s="219" t="s">
        <v>1578</v>
      </c>
      <c r="D612" s="220" t="s">
        <v>2459</v>
      </c>
      <c r="E612" s="221" t="s">
        <v>558</v>
      </c>
      <c r="F612" s="219">
        <v>1</v>
      </c>
      <c r="G612" s="230">
        <v>40</v>
      </c>
      <c r="H612" s="406" t="s">
        <v>346</v>
      </c>
      <c r="I612" s="223">
        <v>1</v>
      </c>
      <c r="J612" s="374">
        <v>147</v>
      </c>
      <c r="K612" s="427">
        <f t="shared" si="106"/>
        <v>147</v>
      </c>
      <c r="L612" s="307"/>
      <c r="M612" s="306"/>
      <c r="N612" s="430">
        <f t="shared" si="107"/>
        <v>0</v>
      </c>
      <c r="O612" s="499">
        <v>0</v>
      </c>
      <c r="P612" s="500">
        <v>0</v>
      </c>
      <c r="Q612" s="279"/>
      <c r="R612" s="280">
        <v>0</v>
      </c>
      <c r="S612" s="433">
        <f t="shared" si="109"/>
        <v>0</v>
      </c>
      <c r="T612" s="281">
        <f t="shared" si="110"/>
        <v>0</v>
      </c>
      <c r="U612" s="294" t="s">
        <v>1617</v>
      </c>
    </row>
    <row r="613" spans="1:21" ht="12.75">
      <c r="A613" s="157">
        <f t="shared" si="111"/>
        <v>613</v>
      </c>
      <c r="B613" s="219"/>
      <c r="C613" s="219" t="s">
        <v>1578</v>
      </c>
      <c r="D613" s="220" t="s">
        <v>2460</v>
      </c>
      <c r="E613" s="221" t="s">
        <v>558</v>
      </c>
      <c r="F613" s="219">
        <v>1</v>
      </c>
      <c r="G613" s="230">
        <v>40</v>
      </c>
      <c r="H613" s="406" t="s">
        <v>347</v>
      </c>
      <c r="I613" s="223">
        <v>1</v>
      </c>
      <c r="J613" s="374">
        <v>145.5</v>
      </c>
      <c r="K613" s="427">
        <f t="shared" si="106"/>
        <v>145.5</v>
      </c>
      <c r="L613" s="307"/>
      <c r="M613" s="306"/>
      <c r="N613" s="430">
        <f t="shared" si="107"/>
        <v>0</v>
      </c>
      <c r="O613" s="499">
        <v>0</v>
      </c>
      <c r="P613" s="500">
        <v>0</v>
      </c>
      <c r="Q613" s="279"/>
      <c r="R613" s="280">
        <v>0</v>
      </c>
      <c r="S613" s="433">
        <f t="shared" si="109"/>
        <v>0</v>
      </c>
      <c r="T613" s="281">
        <f t="shared" si="110"/>
        <v>0</v>
      </c>
      <c r="U613" s="294" t="s">
        <v>1617</v>
      </c>
    </row>
    <row r="614" spans="1:21" ht="12.75">
      <c r="A614" s="157">
        <f t="shared" si="111"/>
        <v>614</v>
      </c>
      <c r="B614" s="219"/>
      <c r="C614" s="219" t="s">
        <v>1578</v>
      </c>
      <c r="D614" s="220" t="s">
        <v>2461</v>
      </c>
      <c r="E614" s="221" t="s">
        <v>558</v>
      </c>
      <c r="F614" s="219">
        <v>1</v>
      </c>
      <c r="G614" s="230">
        <v>40</v>
      </c>
      <c r="H614" s="406" t="s">
        <v>348</v>
      </c>
      <c r="I614" s="223">
        <v>1</v>
      </c>
      <c r="J614" s="374">
        <v>145.5</v>
      </c>
      <c r="K614" s="427">
        <f t="shared" si="106"/>
        <v>145.5</v>
      </c>
      <c r="L614" s="307"/>
      <c r="M614" s="306"/>
      <c r="N614" s="430">
        <f t="shared" si="107"/>
        <v>0</v>
      </c>
      <c r="O614" s="499">
        <v>0</v>
      </c>
      <c r="P614" s="500">
        <v>0</v>
      </c>
      <c r="Q614" s="279"/>
      <c r="R614" s="280">
        <v>0</v>
      </c>
      <c r="S614" s="433">
        <f t="shared" si="109"/>
        <v>0</v>
      </c>
      <c r="T614" s="281">
        <f t="shared" si="110"/>
        <v>0</v>
      </c>
      <c r="U614" s="294" t="s">
        <v>1617</v>
      </c>
    </row>
    <row r="615" spans="1:21" ht="12.75">
      <c r="A615" s="157">
        <f t="shared" si="111"/>
        <v>615</v>
      </c>
      <c r="B615" s="219"/>
      <c r="C615" s="219" t="s">
        <v>1578</v>
      </c>
      <c r="D615" s="220" t="s">
        <v>2462</v>
      </c>
      <c r="E615" s="221" t="s">
        <v>558</v>
      </c>
      <c r="F615" s="219">
        <v>1</v>
      </c>
      <c r="G615" s="230">
        <v>40</v>
      </c>
      <c r="H615" s="406" t="s">
        <v>349</v>
      </c>
      <c r="I615" s="223">
        <v>1</v>
      </c>
      <c r="J615" s="374">
        <v>157.5</v>
      </c>
      <c r="K615" s="427">
        <f t="shared" si="106"/>
        <v>157.5</v>
      </c>
      <c r="L615" s="307"/>
      <c r="M615" s="306"/>
      <c r="N615" s="430">
        <f t="shared" si="107"/>
        <v>0</v>
      </c>
      <c r="O615" s="499">
        <v>0</v>
      </c>
      <c r="P615" s="500">
        <v>0</v>
      </c>
      <c r="Q615" s="279"/>
      <c r="R615" s="280">
        <v>0</v>
      </c>
      <c r="S615" s="433">
        <f t="shared" si="109"/>
        <v>0</v>
      </c>
      <c r="T615" s="281">
        <f t="shared" si="110"/>
        <v>0</v>
      </c>
      <c r="U615" s="294" t="s">
        <v>1617</v>
      </c>
    </row>
    <row r="616" spans="1:21" ht="38.25">
      <c r="A616" s="157">
        <f t="shared" si="111"/>
        <v>616</v>
      </c>
      <c r="B616" s="219"/>
      <c r="C616" s="219" t="s">
        <v>1578</v>
      </c>
      <c r="D616" s="220" t="s">
        <v>2463</v>
      </c>
      <c r="E616" s="221" t="s">
        <v>558</v>
      </c>
      <c r="F616" s="219">
        <v>1</v>
      </c>
      <c r="G616" s="230">
        <v>2</v>
      </c>
      <c r="H616" s="399" t="s">
        <v>350</v>
      </c>
      <c r="I616" s="223">
        <v>1</v>
      </c>
      <c r="J616" s="374">
        <v>147.92</v>
      </c>
      <c r="K616" s="427">
        <f>J616*I616</f>
        <v>147.92</v>
      </c>
      <c r="L616" s="307"/>
      <c r="M616" s="306"/>
      <c r="N616" s="430">
        <f t="shared" si="107"/>
        <v>0</v>
      </c>
      <c r="O616" s="499">
        <v>6</v>
      </c>
      <c r="P616" s="500">
        <v>6</v>
      </c>
      <c r="Q616" s="279"/>
      <c r="R616" s="280">
        <v>0</v>
      </c>
      <c r="S616" s="433">
        <f>R616*J616</f>
        <v>0</v>
      </c>
      <c r="T616" s="281">
        <f t="shared" si="110"/>
        <v>0</v>
      </c>
      <c r="U616" s="293" t="s">
        <v>1615</v>
      </c>
    </row>
    <row r="617" spans="1:21" ht="12.75">
      <c r="A617" s="157">
        <f t="shared" si="111"/>
        <v>617</v>
      </c>
      <c r="B617" s="219"/>
      <c r="C617" s="377" t="s">
        <v>2420</v>
      </c>
      <c r="D617" s="379" t="s">
        <v>3671</v>
      </c>
      <c r="E617" s="221" t="s">
        <v>558</v>
      </c>
      <c r="F617" s="219">
        <v>1</v>
      </c>
      <c r="G617" s="225">
        <v>30</v>
      </c>
      <c r="H617" s="409" t="s">
        <v>351</v>
      </c>
      <c r="I617" s="223">
        <v>2</v>
      </c>
      <c r="J617" s="374">
        <v>78.98</v>
      </c>
      <c r="K617" s="427">
        <f t="shared" si="106"/>
        <v>157.96</v>
      </c>
      <c r="L617" s="307"/>
      <c r="M617" s="306"/>
      <c r="N617" s="430">
        <f t="shared" si="107"/>
        <v>0</v>
      </c>
      <c r="O617" s="499">
        <v>0</v>
      </c>
      <c r="P617" s="500">
        <v>0</v>
      </c>
      <c r="Q617" s="302"/>
      <c r="R617" s="280">
        <v>0</v>
      </c>
      <c r="S617" s="433">
        <f t="shared" si="109"/>
        <v>0</v>
      </c>
      <c r="T617" s="281">
        <f t="shared" si="110"/>
        <v>0</v>
      </c>
      <c r="U617" s="224" t="s">
        <v>1340</v>
      </c>
    </row>
    <row r="618" spans="1:21" ht="12.75">
      <c r="A618" s="157">
        <f t="shared" si="111"/>
        <v>618</v>
      </c>
      <c r="B618" s="219"/>
      <c r="C618" s="377" t="s">
        <v>1410</v>
      </c>
      <c r="D618" s="379" t="s">
        <v>3672</v>
      </c>
      <c r="E618" s="221" t="s">
        <v>558</v>
      </c>
      <c r="F618" s="219">
        <v>1</v>
      </c>
      <c r="G618" s="225">
        <v>30</v>
      </c>
      <c r="H618" s="409" t="s">
        <v>351</v>
      </c>
      <c r="I618" s="223">
        <v>4</v>
      </c>
      <c r="J618" s="374">
        <v>39.96</v>
      </c>
      <c r="K618" s="427">
        <f aca="true" t="shared" si="112" ref="K618:K672">J618*I618</f>
        <v>159.84</v>
      </c>
      <c r="L618" s="307"/>
      <c r="M618" s="306"/>
      <c r="N618" s="430">
        <f t="shared" si="107"/>
        <v>0</v>
      </c>
      <c r="O618" s="499">
        <v>0</v>
      </c>
      <c r="P618" s="500">
        <v>0</v>
      </c>
      <c r="Q618" s="279"/>
      <c r="R618" s="280">
        <v>0</v>
      </c>
      <c r="S618" s="433">
        <f t="shared" si="109"/>
        <v>0</v>
      </c>
      <c r="T618" s="281">
        <f t="shared" si="110"/>
        <v>0</v>
      </c>
      <c r="U618" s="224" t="s">
        <v>1340</v>
      </c>
    </row>
    <row r="619" spans="1:21" ht="25.5">
      <c r="A619" s="157">
        <f t="shared" si="111"/>
        <v>619</v>
      </c>
      <c r="B619" s="219"/>
      <c r="C619" s="219" t="s">
        <v>1410</v>
      </c>
      <c r="D619" s="379" t="s">
        <v>1970</v>
      </c>
      <c r="E619" s="221" t="s">
        <v>601</v>
      </c>
      <c r="F619" s="219">
        <v>1</v>
      </c>
      <c r="G619" s="225">
        <v>30</v>
      </c>
      <c r="H619" s="503" t="s">
        <v>1969</v>
      </c>
      <c r="I619" s="223">
        <v>12</v>
      </c>
      <c r="J619" s="374">
        <v>14.55</v>
      </c>
      <c r="K619" s="427">
        <f>J619*I619</f>
        <v>174.60000000000002</v>
      </c>
      <c r="L619" s="308"/>
      <c r="M619" s="306"/>
      <c r="N619" s="430">
        <f>(J619*L619+T619)+(M619*K619)</f>
        <v>0</v>
      </c>
      <c r="O619" s="499">
        <v>0</v>
      </c>
      <c r="P619" s="500">
        <v>0</v>
      </c>
      <c r="Q619" s="279"/>
      <c r="R619" s="280">
        <v>0.15</v>
      </c>
      <c r="S619" s="433">
        <f t="shared" si="109"/>
        <v>2.1825</v>
      </c>
      <c r="T619" s="281">
        <f t="shared" si="110"/>
        <v>0</v>
      </c>
      <c r="U619" s="224" t="s">
        <v>1618</v>
      </c>
    </row>
    <row r="620" spans="1:21" ht="38.25">
      <c r="A620" s="157">
        <f t="shared" si="111"/>
        <v>620</v>
      </c>
      <c r="B620" s="219"/>
      <c r="C620" s="219" t="s">
        <v>1410</v>
      </c>
      <c r="D620" s="220" t="s">
        <v>2465</v>
      </c>
      <c r="E620" s="221" t="s">
        <v>601</v>
      </c>
      <c r="F620" s="219">
        <v>1</v>
      </c>
      <c r="G620" s="225">
        <v>10</v>
      </c>
      <c r="H620" s="399" t="s">
        <v>352</v>
      </c>
      <c r="I620" s="223">
        <v>12</v>
      </c>
      <c r="J620" s="374">
        <v>9.1</v>
      </c>
      <c r="K620" s="427">
        <f>J620*I620</f>
        <v>109.19999999999999</v>
      </c>
      <c r="L620" s="308"/>
      <c r="M620" s="306"/>
      <c r="N620" s="430">
        <f>(J620*L620+T620)+(M620*K620)</f>
        <v>0</v>
      </c>
      <c r="O620" s="499">
        <v>123</v>
      </c>
      <c r="P620" s="500">
        <v>10.25</v>
      </c>
      <c r="Q620" s="279"/>
      <c r="R620" s="280">
        <v>0.15</v>
      </c>
      <c r="S620" s="433">
        <f t="shared" si="109"/>
        <v>1.365</v>
      </c>
      <c r="T620" s="281">
        <f t="shared" si="110"/>
        <v>0</v>
      </c>
      <c r="U620" s="224" t="s">
        <v>1618</v>
      </c>
    </row>
    <row r="621" spans="1:21" ht="38.25">
      <c r="A621" s="157">
        <f t="shared" si="111"/>
        <v>621</v>
      </c>
      <c r="B621" s="219"/>
      <c r="C621" s="219">
        <v>0</v>
      </c>
      <c r="D621" s="220">
        <v>0</v>
      </c>
      <c r="E621" s="221" t="s">
        <v>601</v>
      </c>
      <c r="F621" s="219">
        <v>1</v>
      </c>
      <c r="G621" s="225">
        <v>2</v>
      </c>
      <c r="H621" s="502" t="s">
        <v>1006</v>
      </c>
      <c r="I621" s="223">
        <v>12</v>
      </c>
      <c r="J621" s="374">
        <v>8.6</v>
      </c>
      <c r="K621" s="427">
        <f>J621*I621</f>
        <v>103.19999999999999</v>
      </c>
      <c r="L621" s="308"/>
      <c r="M621" s="306"/>
      <c r="N621" s="430">
        <f>(J621*L621+T621)+(M621*K621)</f>
        <v>0</v>
      </c>
      <c r="O621" s="499">
        <v>0</v>
      </c>
      <c r="P621" s="500">
        <v>0</v>
      </c>
      <c r="Q621" s="279"/>
      <c r="R621" s="280">
        <v>0.15</v>
      </c>
      <c r="S621" s="433">
        <f t="shared" si="109"/>
        <v>1.2899999999999998</v>
      </c>
      <c r="T621" s="281">
        <f t="shared" si="110"/>
        <v>0</v>
      </c>
      <c r="U621" s="224" t="s">
        <v>1618</v>
      </c>
    </row>
    <row r="622" spans="1:21" ht="38.25">
      <c r="A622" s="157">
        <f t="shared" si="111"/>
        <v>622</v>
      </c>
      <c r="B622" s="219"/>
      <c r="C622" s="219" t="s">
        <v>1410</v>
      </c>
      <c r="D622" s="220" t="s">
        <v>2466</v>
      </c>
      <c r="E622" s="221" t="s">
        <v>601</v>
      </c>
      <c r="F622" s="219">
        <v>1</v>
      </c>
      <c r="G622" s="225">
        <v>10</v>
      </c>
      <c r="H622" s="399" t="s">
        <v>1007</v>
      </c>
      <c r="I622" s="223">
        <v>12</v>
      </c>
      <c r="J622" s="374">
        <v>8.05</v>
      </c>
      <c r="K622" s="427">
        <f>J622*I622</f>
        <v>96.60000000000001</v>
      </c>
      <c r="L622" s="308"/>
      <c r="M622" s="306"/>
      <c r="N622" s="430">
        <f>(J622*L622+T622)+(M622*K622)</f>
        <v>0</v>
      </c>
      <c r="O622" s="499">
        <v>3</v>
      </c>
      <c r="P622" s="500">
        <v>0.25</v>
      </c>
      <c r="Q622" s="279"/>
      <c r="R622" s="280">
        <v>0.15</v>
      </c>
      <c r="S622" s="433">
        <f t="shared" si="109"/>
        <v>1.2075</v>
      </c>
      <c r="T622" s="281">
        <f t="shared" si="110"/>
        <v>0</v>
      </c>
      <c r="U622" s="224" t="s">
        <v>1618</v>
      </c>
    </row>
    <row r="623" spans="1:21" ht="38.25">
      <c r="A623" s="157">
        <f t="shared" si="111"/>
        <v>623</v>
      </c>
      <c r="B623" s="219"/>
      <c r="C623" s="219" t="s">
        <v>1410</v>
      </c>
      <c r="D623" s="220" t="s">
        <v>2467</v>
      </c>
      <c r="E623" s="221" t="s">
        <v>601</v>
      </c>
      <c r="F623" s="219">
        <v>1</v>
      </c>
      <c r="G623" s="225">
        <v>10</v>
      </c>
      <c r="H623" s="502" t="s">
        <v>1008</v>
      </c>
      <c r="I623" s="223">
        <v>12</v>
      </c>
      <c r="J623" s="374">
        <v>9.18</v>
      </c>
      <c r="K623" s="427">
        <f>J623*I623</f>
        <v>110.16</v>
      </c>
      <c r="L623" s="308"/>
      <c r="M623" s="306"/>
      <c r="N623" s="430">
        <f>(J623*L623+T623)+(M623*K623)</f>
        <v>0</v>
      </c>
      <c r="O623" s="499">
        <v>0</v>
      </c>
      <c r="P623" s="500">
        <v>0</v>
      </c>
      <c r="Q623" s="279"/>
      <c r="R623" s="280">
        <v>0.15</v>
      </c>
      <c r="S623" s="433">
        <f t="shared" si="109"/>
        <v>1.377</v>
      </c>
      <c r="T623" s="281">
        <f t="shared" si="110"/>
        <v>0</v>
      </c>
      <c r="U623" s="224" t="s">
        <v>1618</v>
      </c>
    </row>
    <row r="624" spans="1:21" ht="25.5">
      <c r="A624" s="157">
        <f t="shared" si="111"/>
        <v>624</v>
      </c>
      <c r="B624" s="219"/>
      <c r="C624" s="219" t="s">
        <v>1410</v>
      </c>
      <c r="D624" s="220" t="s">
        <v>2468</v>
      </c>
      <c r="E624" s="221" t="s">
        <v>601</v>
      </c>
      <c r="F624" s="219">
        <v>1</v>
      </c>
      <c r="G624" s="225">
        <v>30</v>
      </c>
      <c r="H624" s="415" t="s">
        <v>1009</v>
      </c>
      <c r="I624" s="223">
        <v>12</v>
      </c>
      <c r="J624" s="374">
        <v>8.74</v>
      </c>
      <c r="K624" s="427">
        <f t="shared" si="112"/>
        <v>104.88</v>
      </c>
      <c r="L624" s="308"/>
      <c r="M624" s="306"/>
      <c r="N624" s="430">
        <f t="shared" si="107"/>
        <v>0</v>
      </c>
      <c r="O624" s="499">
        <v>284</v>
      </c>
      <c r="P624" s="500">
        <v>23.666666666666668</v>
      </c>
      <c r="Q624" s="279"/>
      <c r="R624" s="280">
        <v>0.15</v>
      </c>
      <c r="S624" s="433">
        <f t="shared" si="109"/>
        <v>1.311</v>
      </c>
      <c r="T624" s="281">
        <f t="shared" si="110"/>
        <v>0</v>
      </c>
      <c r="U624" s="224" t="s">
        <v>1618</v>
      </c>
    </row>
    <row r="625" spans="1:21" ht="38.25">
      <c r="A625" s="157">
        <f t="shared" si="111"/>
        <v>625</v>
      </c>
      <c r="B625" s="219"/>
      <c r="C625" s="219" t="s">
        <v>1410</v>
      </c>
      <c r="D625" s="220" t="s">
        <v>2469</v>
      </c>
      <c r="E625" s="221" t="s">
        <v>601</v>
      </c>
      <c r="F625" s="219">
        <v>1</v>
      </c>
      <c r="G625" s="225">
        <v>30</v>
      </c>
      <c r="H625" s="415" t="s">
        <v>1895</v>
      </c>
      <c r="I625" s="223">
        <v>6</v>
      </c>
      <c r="J625" s="374">
        <v>26.272499999999997</v>
      </c>
      <c r="K625" s="427">
        <f t="shared" si="112"/>
        <v>157.635</v>
      </c>
      <c r="L625" s="308"/>
      <c r="M625" s="306"/>
      <c r="N625" s="430">
        <f t="shared" si="107"/>
        <v>0</v>
      </c>
      <c r="O625" s="499">
        <v>0</v>
      </c>
      <c r="P625" s="500">
        <v>0</v>
      </c>
      <c r="Q625" s="279"/>
      <c r="R625" s="280">
        <v>0.15</v>
      </c>
      <c r="S625" s="433">
        <f t="shared" si="109"/>
        <v>3.9408749999999992</v>
      </c>
      <c r="T625" s="281">
        <f t="shared" si="110"/>
        <v>0</v>
      </c>
      <c r="U625" s="295" t="s">
        <v>1614</v>
      </c>
    </row>
    <row r="626" spans="1:21" ht="25.5">
      <c r="A626" s="157">
        <f t="shared" si="111"/>
        <v>626</v>
      </c>
      <c r="B626" s="219"/>
      <c r="C626" s="219" t="s">
        <v>1578</v>
      </c>
      <c r="D626" s="220" t="s">
        <v>1579</v>
      </c>
      <c r="E626" s="221" t="s">
        <v>601</v>
      </c>
      <c r="F626" s="219">
        <v>1</v>
      </c>
      <c r="G626" s="225">
        <v>25</v>
      </c>
      <c r="H626" s="503" t="s">
        <v>3032</v>
      </c>
      <c r="I626" s="223">
        <v>1</v>
      </c>
      <c r="J626" s="374">
        <v>153.32</v>
      </c>
      <c r="K626" s="427">
        <f t="shared" si="112"/>
        <v>153.32</v>
      </c>
      <c r="L626" s="308"/>
      <c r="M626" s="306"/>
      <c r="N626" s="430">
        <f t="shared" si="107"/>
        <v>0</v>
      </c>
      <c r="O626" s="499">
        <v>0</v>
      </c>
      <c r="P626" s="500">
        <v>0</v>
      </c>
      <c r="Q626" s="279"/>
      <c r="R626" s="280">
        <v>0.15</v>
      </c>
      <c r="S626" s="433">
        <f t="shared" si="109"/>
        <v>22.997999999999998</v>
      </c>
      <c r="T626" s="281">
        <f t="shared" si="110"/>
        <v>0</v>
      </c>
      <c r="U626" s="311" t="s">
        <v>1615</v>
      </c>
    </row>
    <row r="627" spans="1:21" ht="12.75">
      <c r="A627" s="157">
        <f t="shared" si="111"/>
        <v>627</v>
      </c>
      <c r="B627" s="219"/>
      <c r="C627" s="219" t="s">
        <v>2470</v>
      </c>
      <c r="D627" s="220" t="s">
        <v>2471</v>
      </c>
      <c r="E627" s="221" t="s">
        <v>601</v>
      </c>
      <c r="F627" s="219">
        <v>1</v>
      </c>
      <c r="G627" s="225">
        <v>25</v>
      </c>
      <c r="H627" s="406" t="s">
        <v>353</v>
      </c>
      <c r="I627" s="223">
        <v>6</v>
      </c>
      <c r="J627" s="374">
        <v>25.185000000000002</v>
      </c>
      <c r="K627" s="427">
        <f t="shared" si="112"/>
        <v>151.11</v>
      </c>
      <c r="L627" s="308"/>
      <c r="M627" s="306"/>
      <c r="N627" s="430">
        <f t="shared" si="107"/>
        <v>0</v>
      </c>
      <c r="O627" s="499">
        <v>0</v>
      </c>
      <c r="P627" s="500">
        <v>0</v>
      </c>
      <c r="Q627" s="279"/>
      <c r="R627" s="280">
        <v>0.15</v>
      </c>
      <c r="S627" s="433">
        <f t="shared" si="109"/>
        <v>3.77775</v>
      </c>
      <c r="T627" s="281">
        <f t="shared" si="110"/>
        <v>0</v>
      </c>
      <c r="U627" s="295" t="s">
        <v>1614</v>
      </c>
    </row>
    <row r="628" spans="1:21" ht="25.5">
      <c r="A628" s="157">
        <f t="shared" si="111"/>
        <v>628</v>
      </c>
      <c r="B628" s="219"/>
      <c r="C628" s="219" t="s">
        <v>2421</v>
      </c>
      <c r="D628" s="220" t="s">
        <v>2472</v>
      </c>
      <c r="E628" s="221" t="s">
        <v>558</v>
      </c>
      <c r="F628" s="219">
        <v>1</v>
      </c>
      <c r="G628" s="225">
        <v>15</v>
      </c>
      <c r="H628" s="399" t="s">
        <v>354</v>
      </c>
      <c r="I628" s="223">
        <v>1</v>
      </c>
      <c r="J628" s="374">
        <v>182.25</v>
      </c>
      <c r="K628" s="427">
        <f t="shared" si="112"/>
        <v>182.25</v>
      </c>
      <c r="L628" s="307"/>
      <c r="M628" s="306"/>
      <c r="N628" s="430">
        <f t="shared" si="107"/>
        <v>0</v>
      </c>
      <c r="O628" s="499">
        <v>0</v>
      </c>
      <c r="P628" s="500">
        <v>0</v>
      </c>
      <c r="Q628" s="279"/>
      <c r="R628" s="280">
        <v>0</v>
      </c>
      <c r="S628" s="433">
        <f t="shared" si="109"/>
        <v>0</v>
      </c>
      <c r="T628" s="281">
        <f t="shared" si="110"/>
        <v>0</v>
      </c>
      <c r="U628" s="294" t="s">
        <v>1617</v>
      </c>
    </row>
    <row r="629" spans="1:21" ht="12.75">
      <c r="A629" s="157">
        <f t="shared" si="111"/>
        <v>629</v>
      </c>
      <c r="B629" s="219"/>
      <c r="C629" s="219" t="s">
        <v>2421</v>
      </c>
      <c r="D629" s="220" t="s">
        <v>2473</v>
      </c>
      <c r="E629" s="221" t="s">
        <v>558</v>
      </c>
      <c r="F629" s="219">
        <v>1</v>
      </c>
      <c r="G629" s="225">
        <v>15</v>
      </c>
      <c r="H629" s="399" t="s">
        <v>355</v>
      </c>
      <c r="I629" s="223">
        <v>1</v>
      </c>
      <c r="J629" s="374">
        <v>182.25</v>
      </c>
      <c r="K629" s="427">
        <f t="shared" si="112"/>
        <v>182.25</v>
      </c>
      <c r="L629" s="307"/>
      <c r="M629" s="306"/>
      <c r="N629" s="430">
        <f t="shared" si="107"/>
        <v>0</v>
      </c>
      <c r="O629" s="499">
        <v>0</v>
      </c>
      <c r="P629" s="500">
        <v>0</v>
      </c>
      <c r="Q629" s="279"/>
      <c r="R629" s="280">
        <v>0</v>
      </c>
      <c r="S629" s="433">
        <f t="shared" si="109"/>
        <v>0</v>
      </c>
      <c r="T629" s="281">
        <f t="shared" si="110"/>
        <v>0</v>
      </c>
      <c r="U629" s="294" t="s">
        <v>1617</v>
      </c>
    </row>
    <row r="630" spans="1:21" ht="12.75">
      <c r="A630" s="157">
        <f t="shared" si="111"/>
        <v>630</v>
      </c>
      <c r="B630" s="219"/>
      <c r="C630" s="219" t="s">
        <v>2421</v>
      </c>
      <c r="D630" s="220" t="s">
        <v>2474</v>
      </c>
      <c r="E630" s="221" t="s">
        <v>558</v>
      </c>
      <c r="F630" s="219">
        <v>1</v>
      </c>
      <c r="G630" s="225">
        <v>15</v>
      </c>
      <c r="H630" s="399" t="s">
        <v>356</v>
      </c>
      <c r="I630" s="223">
        <v>1</v>
      </c>
      <c r="J630" s="374">
        <v>182.25</v>
      </c>
      <c r="K630" s="427">
        <f t="shared" si="112"/>
        <v>182.25</v>
      </c>
      <c r="L630" s="307"/>
      <c r="M630" s="306"/>
      <c r="N630" s="430">
        <f t="shared" si="107"/>
        <v>0</v>
      </c>
      <c r="O630" s="499">
        <v>0</v>
      </c>
      <c r="P630" s="500">
        <v>0</v>
      </c>
      <c r="Q630" s="279"/>
      <c r="R630" s="280">
        <v>0</v>
      </c>
      <c r="S630" s="433">
        <f t="shared" si="109"/>
        <v>0</v>
      </c>
      <c r="T630" s="281">
        <f t="shared" si="110"/>
        <v>0</v>
      </c>
      <c r="U630" s="294" t="s">
        <v>1617</v>
      </c>
    </row>
    <row r="631" spans="1:21" ht="12.75">
      <c r="A631" s="157">
        <f t="shared" si="111"/>
        <v>631</v>
      </c>
      <c r="B631" s="219"/>
      <c r="C631" s="219" t="s">
        <v>2421</v>
      </c>
      <c r="D631" s="220" t="s">
        <v>2475</v>
      </c>
      <c r="E631" s="221" t="s">
        <v>558</v>
      </c>
      <c r="F631" s="219">
        <v>1</v>
      </c>
      <c r="G631" s="225">
        <v>10</v>
      </c>
      <c r="H631" s="399" t="s">
        <v>1950</v>
      </c>
      <c r="I631" s="223">
        <v>1</v>
      </c>
      <c r="J631" s="374">
        <v>182.25</v>
      </c>
      <c r="K631" s="427">
        <f t="shared" si="112"/>
        <v>182.25</v>
      </c>
      <c r="L631" s="307"/>
      <c r="M631" s="306"/>
      <c r="N631" s="430">
        <f t="shared" si="107"/>
        <v>0</v>
      </c>
      <c r="O631" s="499">
        <v>0</v>
      </c>
      <c r="P631" s="500">
        <v>0</v>
      </c>
      <c r="Q631" s="279"/>
      <c r="R631" s="280">
        <v>0</v>
      </c>
      <c r="S631" s="433">
        <f t="shared" si="109"/>
        <v>0</v>
      </c>
      <c r="T631" s="281">
        <f t="shared" si="110"/>
        <v>0</v>
      </c>
      <c r="U631" s="294" t="s">
        <v>1617</v>
      </c>
    </row>
    <row r="632" spans="1:21" ht="12.75">
      <c r="A632" s="157">
        <f t="shared" si="111"/>
        <v>632</v>
      </c>
      <c r="B632" s="219"/>
      <c r="C632" s="219" t="s">
        <v>2421</v>
      </c>
      <c r="D632" s="220" t="s">
        <v>2476</v>
      </c>
      <c r="E632" s="221" t="s">
        <v>558</v>
      </c>
      <c r="F632" s="219">
        <v>1</v>
      </c>
      <c r="G632" s="225">
        <v>15</v>
      </c>
      <c r="H632" s="399" t="s">
        <v>1951</v>
      </c>
      <c r="I632" s="223">
        <v>1</v>
      </c>
      <c r="J632" s="374">
        <v>182.25</v>
      </c>
      <c r="K632" s="427">
        <f t="shared" si="112"/>
        <v>182.25</v>
      </c>
      <c r="L632" s="307"/>
      <c r="M632" s="306"/>
      <c r="N632" s="430">
        <f t="shared" si="107"/>
        <v>0</v>
      </c>
      <c r="O632" s="499">
        <v>1</v>
      </c>
      <c r="P632" s="500">
        <v>1</v>
      </c>
      <c r="Q632" s="279"/>
      <c r="R632" s="280">
        <v>0</v>
      </c>
      <c r="S632" s="433">
        <f t="shared" si="109"/>
        <v>0</v>
      </c>
      <c r="T632" s="281">
        <f t="shared" si="110"/>
        <v>0</v>
      </c>
      <c r="U632" s="294" t="s">
        <v>1617</v>
      </c>
    </row>
    <row r="633" spans="1:21" ht="12.75">
      <c r="A633" s="157">
        <f t="shared" si="111"/>
        <v>633</v>
      </c>
      <c r="B633" s="219"/>
      <c r="C633" s="219" t="s">
        <v>2421</v>
      </c>
      <c r="D633" s="220" t="s">
        <v>2477</v>
      </c>
      <c r="E633" s="221" t="s">
        <v>558</v>
      </c>
      <c r="F633" s="219">
        <v>1</v>
      </c>
      <c r="G633" s="230">
        <v>15</v>
      </c>
      <c r="H633" s="399" t="s">
        <v>1952</v>
      </c>
      <c r="I633" s="223">
        <v>1</v>
      </c>
      <c r="J633" s="374">
        <v>182.25</v>
      </c>
      <c r="K633" s="427">
        <f t="shared" si="112"/>
        <v>182.25</v>
      </c>
      <c r="L633" s="307"/>
      <c r="M633" s="306"/>
      <c r="N633" s="430">
        <f t="shared" si="107"/>
        <v>0</v>
      </c>
      <c r="O633" s="499">
        <v>0</v>
      </c>
      <c r="P633" s="500">
        <v>0</v>
      </c>
      <c r="Q633" s="279"/>
      <c r="R633" s="280">
        <v>0</v>
      </c>
      <c r="S633" s="433">
        <f t="shared" si="109"/>
        <v>0</v>
      </c>
      <c r="T633" s="281">
        <f t="shared" si="110"/>
        <v>0</v>
      </c>
      <c r="U633" s="294" t="s">
        <v>1617</v>
      </c>
    </row>
    <row r="634" spans="1:21" ht="12.75">
      <c r="A634" s="157">
        <f t="shared" si="111"/>
        <v>634</v>
      </c>
      <c r="B634" s="219"/>
      <c r="C634" s="219" t="s">
        <v>2421</v>
      </c>
      <c r="D634" s="220" t="s">
        <v>2478</v>
      </c>
      <c r="E634" s="221" t="s">
        <v>558</v>
      </c>
      <c r="F634" s="219">
        <v>1</v>
      </c>
      <c r="G634" s="230">
        <v>15</v>
      </c>
      <c r="H634" s="399" t="s">
        <v>1953</v>
      </c>
      <c r="I634" s="223">
        <v>1</v>
      </c>
      <c r="J634" s="374">
        <v>182.25</v>
      </c>
      <c r="K634" s="427">
        <f t="shared" si="112"/>
        <v>182.25</v>
      </c>
      <c r="L634" s="307"/>
      <c r="M634" s="306"/>
      <c r="N634" s="430">
        <f t="shared" si="107"/>
        <v>0</v>
      </c>
      <c r="O634" s="499">
        <v>0</v>
      </c>
      <c r="P634" s="500">
        <v>0</v>
      </c>
      <c r="Q634" s="279"/>
      <c r="R634" s="280">
        <v>0</v>
      </c>
      <c r="S634" s="433">
        <f t="shared" si="109"/>
        <v>0</v>
      </c>
      <c r="T634" s="281">
        <f t="shared" si="110"/>
        <v>0</v>
      </c>
      <c r="U634" s="294" t="s">
        <v>1617</v>
      </c>
    </row>
    <row r="635" spans="1:21" ht="12.75">
      <c r="A635" s="157">
        <f t="shared" si="111"/>
        <v>635</v>
      </c>
      <c r="B635" s="219"/>
      <c r="C635" s="219" t="s">
        <v>2421</v>
      </c>
      <c r="D635" s="220" t="s">
        <v>2479</v>
      </c>
      <c r="E635" s="221" t="s">
        <v>558</v>
      </c>
      <c r="F635" s="219">
        <v>1</v>
      </c>
      <c r="G635" s="230">
        <v>15</v>
      </c>
      <c r="H635" s="399" t="s">
        <v>1954</v>
      </c>
      <c r="I635" s="223">
        <v>1</v>
      </c>
      <c r="J635" s="374">
        <v>182.25</v>
      </c>
      <c r="K635" s="427">
        <f t="shared" si="112"/>
        <v>182.25</v>
      </c>
      <c r="L635" s="307"/>
      <c r="M635" s="306"/>
      <c r="N635" s="430">
        <f t="shared" si="107"/>
        <v>0</v>
      </c>
      <c r="O635" s="499">
        <v>0</v>
      </c>
      <c r="P635" s="500">
        <v>0</v>
      </c>
      <c r="Q635" s="279"/>
      <c r="R635" s="280">
        <v>0</v>
      </c>
      <c r="S635" s="433">
        <f t="shared" si="109"/>
        <v>0</v>
      </c>
      <c r="T635" s="281">
        <f t="shared" si="110"/>
        <v>0</v>
      </c>
      <c r="U635" s="294" t="s">
        <v>1617</v>
      </c>
    </row>
    <row r="636" spans="1:21" ht="12.75">
      <c r="A636" s="157">
        <f t="shared" si="111"/>
        <v>636</v>
      </c>
      <c r="B636" s="219"/>
      <c r="C636" s="219">
        <v>0</v>
      </c>
      <c r="D636" s="220">
        <v>0</v>
      </c>
      <c r="E636" s="221" t="s">
        <v>558</v>
      </c>
      <c r="F636" s="219">
        <v>1</v>
      </c>
      <c r="G636" s="225">
        <v>10</v>
      </c>
      <c r="H636" s="502" t="s">
        <v>1955</v>
      </c>
      <c r="I636" s="223">
        <v>1</v>
      </c>
      <c r="J636" s="374">
        <v>214.44</v>
      </c>
      <c r="K636" s="427">
        <f t="shared" si="112"/>
        <v>214.44</v>
      </c>
      <c r="L636" s="307"/>
      <c r="M636" s="306"/>
      <c r="N636" s="430">
        <f t="shared" si="107"/>
        <v>0</v>
      </c>
      <c r="O636" s="499">
        <v>0</v>
      </c>
      <c r="P636" s="500">
        <v>0</v>
      </c>
      <c r="Q636" s="279"/>
      <c r="R636" s="280">
        <v>0</v>
      </c>
      <c r="S636" s="433">
        <f t="shared" si="109"/>
        <v>0</v>
      </c>
      <c r="T636" s="281">
        <f t="shared" si="110"/>
        <v>0</v>
      </c>
      <c r="U636" s="295" t="s">
        <v>1614</v>
      </c>
    </row>
    <row r="637" spans="1:21" ht="12.75">
      <c r="A637" s="157">
        <f t="shared" si="111"/>
        <v>637</v>
      </c>
      <c r="B637" s="219"/>
      <c r="C637" s="219" t="s">
        <v>14</v>
      </c>
      <c r="D637" s="220" t="s">
        <v>2480</v>
      </c>
      <c r="E637" s="221" t="s">
        <v>558</v>
      </c>
      <c r="F637" s="219">
        <v>1</v>
      </c>
      <c r="G637" s="225">
        <v>25</v>
      </c>
      <c r="H637" s="399" t="s">
        <v>1956</v>
      </c>
      <c r="I637" s="223">
        <v>1</v>
      </c>
      <c r="J637" s="374">
        <v>171</v>
      </c>
      <c r="K637" s="427">
        <f t="shared" si="112"/>
        <v>171</v>
      </c>
      <c r="L637" s="307"/>
      <c r="M637" s="306"/>
      <c r="N637" s="430">
        <f aca="true" t="shared" si="113" ref="N637:N672">(J637*L637+T637)+(M637*K637)</f>
        <v>0</v>
      </c>
      <c r="O637" s="499">
        <v>20</v>
      </c>
      <c r="P637" s="500">
        <v>20</v>
      </c>
      <c r="Q637" s="279"/>
      <c r="R637" s="280">
        <v>0</v>
      </c>
      <c r="S637" s="433">
        <f t="shared" si="109"/>
        <v>0</v>
      </c>
      <c r="T637" s="281">
        <f t="shared" si="110"/>
        <v>0</v>
      </c>
      <c r="U637" s="294" t="s">
        <v>1617</v>
      </c>
    </row>
    <row r="638" spans="1:21" ht="25.5">
      <c r="A638" s="157">
        <f t="shared" si="111"/>
        <v>638</v>
      </c>
      <c r="B638" s="219"/>
      <c r="C638" s="219" t="s">
        <v>14</v>
      </c>
      <c r="D638" s="220" t="s">
        <v>2481</v>
      </c>
      <c r="E638" s="221" t="s">
        <v>558</v>
      </c>
      <c r="F638" s="219">
        <v>1</v>
      </c>
      <c r="G638" s="225">
        <v>20</v>
      </c>
      <c r="H638" s="399" t="s">
        <v>1957</v>
      </c>
      <c r="I638" s="223">
        <v>1</v>
      </c>
      <c r="J638" s="374">
        <v>171</v>
      </c>
      <c r="K638" s="427">
        <f t="shared" si="112"/>
        <v>171</v>
      </c>
      <c r="L638" s="307"/>
      <c r="M638" s="306"/>
      <c r="N638" s="430">
        <f t="shared" si="113"/>
        <v>0</v>
      </c>
      <c r="O638" s="499">
        <v>20</v>
      </c>
      <c r="P638" s="500">
        <v>20</v>
      </c>
      <c r="Q638" s="279"/>
      <c r="R638" s="280">
        <v>0</v>
      </c>
      <c r="S638" s="433">
        <f t="shared" si="109"/>
        <v>0</v>
      </c>
      <c r="T638" s="281">
        <f t="shared" si="110"/>
        <v>0</v>
      </c>
      <c r="U638" s="294" t="s">
        <v>1617</v>
      </c>
    </row>
    <row r="639" spans="1:21" ht="12.75">
      <c r="A639" s="157">
        <f t="shared" si="111"/>
        <v>639</v>
      </c>
      <c r="B639" s="219"/>
      <c r="C639" s="219" t="s">
        <v>14</v>
      </c>
      <c r="D639" s="220" t="s">
        <v>2482</v>
      </c>
      <c r="E639" s="221" t="s">
        <v>558</v>
      </c>
      <c r="F639" s="219">
        <v>1</v>
      </c>
      <c r="G639" s="225">
        <v>25</v>
      </c>
      <c r="H639" s="399" t="s">
        <v>1958</v>
      </c>
      <c r="I639" s="223">
        <v>1</v>
      </c>
      <c r="J639" s="374">
        <v>168</v>
      </c>
      <c r="K639" s="427">
        <f t="shared" si="112"/>
        <v>168</v>
      </c>
      <c r="L639" s="307"/>
      <c r="M639" s="306"/>
      <c r="N639" s="430">
        <f t="shared" si="113"/>
        <v>0</v>
      </c>
      <c r="O639" s="499">
        <v>20</v>
      </c>
      <c r="P639" s="500">
        <v>20</v>
      </c>
      <c r="Q639" s="279"/>
      <c r="R639" s="280">
        <v>0</v>
      </c>
      <c r="S639" s="433">
        <f t="shared" si="109"/>
        <v>0</v>
      </c>
      <c r="T639" s="281">
        <f t="shared" si="110"/>
        <v>0</v>
      </c>
      <c r="U639" s="294" t="s">
        <v>1617</v>
      </c>
    </row>
    <row r="640" spans="1:21" ht="25.5">
      <c r="A640" s="157">
        <f t="shared" si="111"/>
        <v>640</v>
      </c>
      <c r="B640" s="219"/>
      <c r="C640" s="219" t="s">
        <v>14</v>
      </c>
      <c r="D640" s="220" t="s">
        <v>2483</v>
      </c>
      <c r="E640" s="221" t="s">
        <v>558</v>
      </c>
      <c r="F640" s="219">
        <v>1</v>
      </c>
      <c r="G640" s="225">
        <v>20</v>
      </c>
      <c r="H640" s="399" t="s">
        <v>1959</v>
      </c>
      <c r="I640" s="223">
        <v>1</v>
      </c>
      <c r="J640" s="374">
        <v>175.5</v>
      </c>
      <c r="K640" s="427">
        <f t="shared" si="112"/>
        <v>175.5</v>
      </c>
      <c r="L640" s="307"/>
      <c r="M640" s="306"/>
      <c r="N640" s="430">
        <f t="shared" si="113"/>
        <v>0</v>
      </c>
      <c r="O640" s="499">
        <v>0</v>
      </c>
      <c r="P640" s="500">
        <v>0</v>
      </c>
      <c r="Q640" s="279"/>
      <c r="R640" s="280">
        <v>0</v>
      </c>
      <c r="S640" s="433">
        <f t="shared" si="109"/>
        <v>0</v>
      </c>
      <c r="T640" s="281">
        <f t="shared" si="110"/>
        <v>0</v>
      </c>
      <c r="U640" s="294" t="s">
        <v>1617</v>
      </c>
    </row>
    <row r="641" spans="1:21" ht="25.5">
      <c r="A641" s="157">
        <f t="shared" si="111"/>
        <v>641</v>
      </c>
      <c r="B641" s="219"/>
      <c r="C641" s="219" t="s">
        <v>14</v>
      </c>
      <c r="D641" s="220" t="s">
        <v>2484</v>
      </c>
      <c r="E641" s="221" t="s">
        <v>558</v>
      </c>
      <c r="F641" s="219">
        <v>1</v>
      </c>
      <c r="G641" s="230">
        <v>20</v>
      </c>
      <c r="H641" s="399" t="s">
        <v>794</v>
      </c>
      <c r="I641" s="223">
        <v>1</v>
      </c>
      <c r="J641" s="374">
        <v>175.5</v>
      </c>
      <c r="K641" s="427">
        <f t="shared" si="112"/>
        <v>175.5</v>
      </c>
      <c r="L641" s="307"/>
      <c r="M641" s="306"/>
      <c r="N641" s="430">
        <f t="shared" si="113"/>
        <v>0</v>
      </c>
      <c r="O641" s="499">
        <v>19</v>
      </c>
      <c r="P641" s="500">
        <v>19</v>
      </c>
      <c r="Q641" s="279"/>
      <c r="R641" s="280">
        <v>0</v>
      </c>
      <c r="S641" s="433">
        <f t="shared" si="109"/>
        <v>0</v>
      </c>
      <c r="T641" s="281">
        <f t="shared" si="110"/>
        <v>0</v>
      </c>
      <c r="U641" s="294" t="s">
        <v>1617</v>
      </c>
    </row>
    <row r="642" spans="1:21" ht="25.5">
      <c r="A642" s="157">
        <f t="shared" si="111"/>
        <v>642</v>
      </c>
      <c r="B642" s="219"/>
      <c r="C642" s="219" t="s">
        <v>14</v>
      </c>
      <c r="D642" s="220" t="s">
        <v>2485</v>
      </c>
      <c r="E642" s="221" t="s">
        <v>558</v>
      </c>
      <c r="F642" s="219">
        <v>1</v>
      </c>
      <c r="G642" s="230">
        <v>25</v>
      </c>
      <c r="H642" s="399" t="s">
        <v>795</v>
      </c>
      <c r="I642" s="223">
        <v>1</v>
      </c>
      <c r="J642" s="374">
        <v>171</v>
      </c>
      <c r="K642" s="427">
        <f t="shared" si="112"/>
        <v>171</v>
      </c>
      <c r="L642" s="307"/>
      <c r="M642" s="306"/>
      <c r="N642" s="430">
        <f t="shared" si="113"/>
        <v>0</v>
      </c>
      <c r="O642" s="499">
        <v>0</v>
      </c>
      <c r="P642" s="500">
        <v>0</v>
      </c>
      <c r="Q642" s="279"/>
      <c r="R642" s="280">
        <v>0</v>
      </c>
      <c r="S642" s="433">
        <f t="shared" si="109"/>
        <v>0</v>
      </c>
      <c r="T642" s="281">
        <f t="shared" si="110"/>
        <v>0</v>
      </c>
      <c r="U642" s="294" t="s">
        <v>1617</v>
      </c>
    </row>
    <row r="643" spans="1:21" ht="25.5">
      <c r="A643" s="157">
        <f t="shared" si="111"/>
        <v>643</v>
      </c>
      <c r="B643" s="219"/>
      <c r="C643" s="219" t="s">
        <v>14</v>
      </c>
      <c r="D643" s="220" t="s">
        <v>2486</v>
      </c>
      <c r="E643" s="221" t="s">
        <v>558</v>
      </c>
      <c r="F643" s="219">
        <v>1</v>
      </c>
      <c r="G643" s="230">
        <v>20</v>
      </c>
      <c r="H643" s="399" t="s">
        <v>796</v>
      </c>
      <c r="I643" s="223">
        <v>1</v>
      </c>
      <c r="J643" s="374">
        <v>171</v>
      </c>
      <c r="K643" s="427">
        <f t="shared" si="112"/>
        <v>171</v>
      </c>
      <c r="L643" s="307"/>
      <c r="M643" s="306"/>
      <c r="N643" s="430">
        <f t="shared" si="113"/>
        <v>0</v>
      </c>
      <c r="O643" s="499">
        <v>21</v>
      </c>
      <c r="P643" s="500">
        <v>21</v>
      </c>
      <c r="Q643" s="279"/>
      <c r="R643" s="280">
        <v>0</v>
      </c>
      <c r="S643" s="433">
        <f t="shared" si="109"/>
        <v>0</v>
      </c>
      <c r="T643" s="281">
        <f t="shared" si="110"/>
        <v>0</v>
      </c>
      <c r="U643" s="294" t="s">
        <v>1617</v>
      </c>
    </row>
    <row r="644" spans="1:21" ht="25.5">
      <c r="A644" s="157">
        <f t="shared" si="111"/>
        <v>644</v>
      </c>
      <c r="B644" s="219"/>
      <c r="C644" s="219" t="s">
        <v>14</v>
      </c>
      <c r="D644" s="220" t="s">
        <v>1627</v>
      </c>
      <c r="E644" s="221" t="s">
        <v>558</v>
      </c>
      <c r="F644" s="219">
        <v>1</v>
      </c>
      <c r="G644" s="230">
        <v>12</v>
      </c>
      <c r="H644" s="399" t="s">
        <v>797</v>
      </c>
      <c r="I644" s="223">
        <v>1</v>
      </c>
      <c r="J644" s="374">
        <v>205.035</v>
      </c>
      <c r="K644" s="427">
        <f t="shared" si="112"/>
        <v>205.035</v>
      </c>
      <c r="L644" s="307"/>
      <c r="M644" s="306"/>
      <c r="N644" s="430">
        <f t="shared" si="113"/>
        <v>0</v>
      </c>
      <c r="O644" s="499">
        <v>17</v>
      </c>
      <c r="P644" s="500">
        <v>17</v>
      </c>
      <c r="Q644" s="279"/>
      <c r="R644" s="280">
        <v>0</v>
      </c>
      <c r="S644" s="433">
        <f t="shared" si="109"/>
        <v>0</v>
      </c>
      <c r="T644" s="281">
        <f t="shared" si="110"/>
        <v>0</v>
      </c>
      <c r="U644" s="293" t="s">
        <v>1615</v>
      </c>
    </row>
    <row r="645" spans="1:21" ht="12.75">
      <c r="A645" s="157">
        <f t="shared" si="111"/>
        <v>645</v>
      </c>
      <c r="B645" s="219"/>
      <c r="C645" s="219" t="s">
        <v>2487</v>
      </c>
      <c r="D645" s="220" t="s">
        <v>2488</v>
      </c>
      <c r="E645" s="221" t="s">
        <v>558</v>
      </c>
      <c r="F645" s="219">
        <v>1</v>
      </c>
      <c r="G645" s="225">
        <v>45</v>
      </c>
      <c r="H645" s="399" t="s">
        <v>798</v>
      </c>
      <c r="I645" s="223">
        <v>1</v>
      </c>
      <c r="J645" s="374">
        <v>180.84</v>
      </c>
      <c r="K645" s="427">
        <f t="shared" si="112"/>
        <v>180.84</v>
      </c>
      <c r="L645" s="307"/>
      <c r="M645" s="306"/>
      <c r="N645" s="430">
        <f t="shared" si="113"/>
        <v>0</v>
      </c>
      <c r="O645" s="499">
        <v>0</v>
      </c>
      <c r="P645" s="500">
        <v>0</v>
      </c>
      <c r="Q645" s="302"/>
      <c r="R645" s="280">
        <v>0</v>
      </c>
      <c r="S645" s="433">
        <f t="shared" si="109"/>
        <v>0</v>
      </c>
      <c r="T645" s="281">
        <f t="shared" si="110"/>
        <v>0</v>
      </c>
      <c r="U645" s="224" t="s">
        <v>1340</v>
      </c>
    </row>
    <row r="646" spans="1:21" ht="12.75">
      <c r="A646" s="157">
        <f t="shared" si="111"/>
        <v>646</v>
      </c>
      <c r="B646" s="219"/>
      <c r="C646" s="219" t="s">
        <v>2487</v>
      </c>
      <c r="D646" s="220" t="s">
        <v>2489</v>
      </c>
      <c r="E646" s="221" t="s">
        <v>558</v>
      </c>
      <c r="F646" s="219">
        <v>1</v>
      </c>
      <c r="G646" s="225">
        <v>10</v>
      </c>
      <c r="H646" s="399" t="s">
        <v>799</v>
      </c>
      <c r="I646" s="223">
        <v>1</v>
      </c>
      <c r="J646" s="374">
        <v>180.84</v>
      </c>
      <c r="K646" s="427">
        <f t="shared" si="112"/>
        <v>180.84</v>
      </c>
      <c r="L646" s="307"/>
      <c r="M646" s="306"/>
      <c r="N646" s="430">
        <f t="shared" si="113"/>
        <v>0</v>
      </c>
      <c r="O646" s="499">
        <v>0</v>
      </c>
      <c r="P646" s="500">
        <v>0</v>
      </c>
      <c r="Q646" s="302"/>
      <c r="R646" s="280">
        <v>0</v>
      </c>
      <c r="S646" s="433">
        <f t="shared" si="109"/>
        <v>0</v>
      </c>
      <c r="T646" s="281">
        <f t="shared" si="110"/>
        <v>0</v>
      </c>
      <c r="U646" s="224" t="s">
        <v>1340</v>
      </c>
    </row>
    <row r="647" spans="1:21" ht="12.75">
      <c r="A647" s="157">
        <f t="shared" si="111"/>
        <v>647</v>
      </c>
      <c r="B647" s="219"/>
      <c r="C647" s="219" t="s">
        <v>13</v>
      </c>
      <c r="D647" s="220" t="s">
        <v>2490</v>
      </c>
      <c r="E647" s="221" t="s">
        <v>558</v>
      </c>
      <c r="F647" s="219">
        <v>1</v>
      </c>
      <c r="G647" s="230">
        <v>25</v>
      </c>
      <c r="H647" s="406" t="s">
        <v>800</v>
      </c>
      <c r="I647" s="223">
        <v>2</v>
      </c>
      <c r="J647" s="374">
        <v>98.3</v>
      </c>
      <c r="K647" s="427">
        <f t="shared" si="112"/>
        <v>196.6</v>
      </c>
      <c r="L647" s="307"/>
      <c r="M647" s="306"/>
      <c r="N647" s="430">
        <f t="shared" si="113"/>
        <v>0</v>
      </c>
      <c r="O647" s="499">
        <v>0</v>
      </c>
      <c r="P647" s="500">
        <v>0</v>
      </c>
      <c r="Q647" s="279"/>
      <c r="R647" s="280">
        <v>0</v>
      </c>
      <c r="S647" s="433">
        <f t="shared" si="109"/>
        <v>0</v>
      </c>
      <c r="T647" s="281">
        <f t="shared" si="110"/>
        <v>0</v>
      </c>
      <c r="U647" s="224" t="s">
        <v>1340</v>
      </c>
    </row>
    <row r="648" spans="1:21" ht="38.25">
      <c r="A648" s="157">
        <f t="shared" si="111"/>
        <v>648</v>
      </c>
      <c r="B648" s="219"/>
      <c r="C648" s="219" t="s">
        <v>13</v>
      </c>
      <c r="D648" s="220" t="s">
        <v>1628</v>
      </c>
      <c r="E648" s="221" t="s">
        <v>558</v>
      </c>
      <c r="F648" s="219">
        <v>1</v>
      </c>
      <c r="G648" s="225">
        <v>21</v>
      </c>
      <c r="H648" s="399" t="s">
        <v>801</v>
      </c>
      <c r="I648" s="223">
        <v>1</v>
      </c>
      <c r="J648" s="374">
        <v>187.2</v>
      </c>
      <c r="K648" s="427">
        <f t="shared" si="112"/>
        <v>187.2</v>
      </c>
      <c r="L648" s="307"/>
      <c r="M648" s="306"/>
      <c r="N648" s="430">
        <f t="shared" si="113"/>
        <v>0</v>
      </c>
      <c r="O648" s="499">
        <v>0</v>
      </c>
      <c r="P648" s="500">
        <v>0</v>
      </c>
      <c r="Q648" s="279"/>
      <c r="R648" s="280">
        <v>0</v>
      </c>
      <c r="S648" s="433">
        <f t="shared" si="109"/>
        <v>0</v>
      </c>
      <c r="T648" s="281">
        <f t="shared" si="110"/>
        <v>0</v>
      </c>
      <c r="U648" s="293" t="s">
        <v>1615</v>
      </c>
    </row>
    <row r="649" spans="1:21" ht="25.5">
      <c r="A649" s="157">
        <f t="shared" si="111"/>
        <v>649</v>
      </c>
      <c r="B649" s="219"/>
      <c r="C649" s="219" t="s">
        <v>13</v>
      </c>
      <c r="D649" s="220" t="s">
        <v>1629</v>
      </c>
      <c r="E649" s="221" t="s">
        <v>558</v>
      </c>
      <c r="F649" s="219">
        <v>1</v>
      </c>
      <c r="G649" s="230">
        <v>21</v>
      </c>
      <c r="H649" s="399" t="s">
        <v>1691</v>
      </c>
      <c r="I649" s="223">
        <v>1</v>
      </c>
      <c r="J649" s="374">
        <v>186.03</v>
      </c>
      <c r="K649" s="427">
        <f t="shared" si="112"/>
        <v>186.03</v>
      </c>
      <c r="L649" s="307"/>
      <c r="M649" s="306"/>
      <c r="N649" s="430">
        <f t="shared" si="113"/>
        <v>0</v>
      </c>
      <c r="O649" s="499">
        <v>0</v>
      </c>
      <c r="P649" s="500">
        <v>0</v>
      </c>
      <c r="Q649" s="279"/>
      <c r="R649" s="280">
        <v>0</v>
      </c>
      <c r="S649" s="433">
        <f t="shared" si="109"/>
        <v>0</v>
      </c>
      <c r="T649" s="281">
        <f aca="true" t="shared" si="114" ref="T649:T710">S649*L649</f>
        <v>0</v>
      </c>
      <c r="U649" s="293" t="s">
        <v>1615</v>
      </c>
    </row>
    <row r="650" spans="1:21" ht="38.25">
      <c r="A650" s="157">
        <f t="shared" si="111"/>
        <v>650</v>
      </c>
      <c r="B650" s="219"/>
      <c r="C650" s="219" t="s">
        <v>2491</v>
      </c>
      <c r="D650" s="220" t="s">
        <v>1630</v>
      </c>
      <c r="E650" s="221" t="s">
        <v>558</v>
      </c>
      <c r="F650" s="219">
        <v>1</v>
      </c>
      <c r="G650" s="230">
        <v>21</v>
      </c>
      <c r="H650" s="399" t="s">
        <v>1692</v>
      </c>
      <c r="I650" s="223">
        <v>1</v>
      </c>
      <c r="J650" s="374">
        <v>180.8</v>
      </c>
      <c r="K650" s="427">
        <f t="shared" si="112"/>
        <v>180.8</v>
      </c>
      <c r="L650" s="307"/>
      <c r="M650" s="306"/>
      <c r="N650" s="430">
        <f t="shared" si="113"/>
        <v>0</v>
      </c>
      <c r="O650" s="499">
        <v>1</v>
      </c>
      <c r="P650" s="500">
        <v>1</v>
      </c>
      <c r="Q650" s="279"/>
      <c r="R650" s="280">
        <v>0</v>
      </c>
      <c r="S650" s="433">
        <f t="shared" si="109"/>
        <v>0</v>
      </c>
      <c r="T650" s="281">
        <f t="shared" si="114"/>
        <v>0</v>
      </c>
      <c r="U650" s="293" t="s">
        <v>1615</v>
      </c>
    </row>
    <row r="651" spans="1:21" ht="25.5">
      <c r="A651" s="157">
        <f t="shared" si="111"/>
        <v>651</v>
      </c>
      <c r="B651" s="219"/>
      <c r="C651" s="219" t="s">
        <v>2491</v>
      </c>
      <c r="D651" s="220" t="s">
        <v>1631</v>
      </c>
      <c r="E651" s="221" t="s">
        <v>558</v>
      </c>
      <c r="F651" s="219">
        <v>1</v>
      </c>
      <c r="G651" s="230">
        <v>20</v>
      </c>
      <c r="H651" s="399" t="s">
        <v>809</v>
      </c>
      <c r="I651" s="223">
        <v>1</v>
      </c>
      <c r="J651" s="374">
        <v>179.63</v>
      </c>
      <c r="K651" s="427">
        <f t="shared" si="112"/>
        <v>179.63</v>
      </c>
      <c r="L651" s="307"/>
      <c r="M651" s="306"/>
      <c r="N651" s="430">
        <f t="shared" si="113"/>
        <v>0</v>
      </c>
      <c r="O651" s="499">
        <v>0</v>
      </c>
      <c r="P651" s="500">
        <v>0</v>
      </c>
      <c r="Q651" s="279"/>
      <c r="R651" s="280">
        <v>0</v>
      </c>
      <c r="S651" s="433">
        <f t="shared" si="109"/>
        <v>0</v>
      </c>
      <c r="T651" s="281">
        <f t="shared" si="114"/>
        <v>0</v>
      </c>
      <c r="U651" s="293" t="s">
        <v>1615</v>
      </c>
    </row>
    <row r="652" spans="1:21" ht="25.5">
      <c r="A652" s="157">
        <f t="shared" si="111"/>
        <v>652</v>
      </c>
      <c r="B652" s="219"/>
      <c r="C652" s="219" t="s">
        <v>2391</v>
      </c>
      <c r="D652" s="220" t="s">
        <v>2492</v>
      </c>
      <c r="E652" s="221" t="s">
        <v>558</v>
      </c>
      <c r="F652" s="219">
        <v>1</v>
      </c>
      <c r="G652" s="225">
        <v>28</v>
      </c>
      <c r="H652" s="399" t="s">
        <v>810</v>
      </c>
      <c r="I652" s="223">
        <v>1</v>
      </c>
      <c r="J652" s="374">
        <v>162</v>
      </c>
      <c r="K652" s="427">
        <f t="shared" si="112"/>
        <v>162</v>
      </c>
      <c r="L652" s="307"/>
      <c r="M652" s="306"/>
      <c r="N652" s="430">
        <f t="shared" si="113"/>
        <v>0</v>
      </c>
      <c r="O652" s="499">
        <v>20</v>
      </c>
      <c r="P652" s="500">
        <v>20</v>
      </c>
      <c r="Q652" s="279"/>
      <c r="R652" s="280">
        <v>0</v>
      </c>
      <c r="S652" s="433">
        <f t="shared" si="109"/>
        <v>0</v>
      </c>
      <c r="T652" s="281">
        <f t="shared" si="114"/>
        <v>0</v>
      </c>
      <c r="U652" s="294" t="s">
        <v>1617</v>
      </c>
    </row>
    <row r="653" spans="1:21" ht="25.5">
      <c r="A653" s="157">
        <f t="shared" si="111"/>
        <v>653</v>
      </c>
      <c r="B653" s="219"/>
      <c r="C653" s="219" t="s">
        <v>2391</v>
      </c>
      <c r="D653" s="220" t="s">
        <v>2493</v>
      </c>
      <c r="E653" s="221" t="s">
        <v>558</v>
      </c>
      <c r="F653" s="219">
        <v>1</v>
      </c>
      <c r="G653" s="225">
        <v>28</v>
      </c>
      <c r="H653" s="399" t="s">
        <v>811</v>
      </c>
      <c r="I653" s="223">
        <v>1</v>
      </c>
      <c r="J653" s="374">
        <v>162</v>
      </c>
      <c r="K653" s="427">
        <f t="shared" si="112"/>
        <v>162</v>
      </c>
      <c r="L653" s="307"/>
      <c r="M653" s="306"/>
      <c r="N653" s="430">
        <f t="shared" si="113"/>
        <v>0</v>
      </c>
      <c r="O653" s="499">
        <v>20</v>
      </c>
      <c r="P653" s="500">
        <v>20</v>
      </c>
      <c r="Q653" s="279"/>
      <c r="R653" s="280">
        <v>0</v>
      </c>
      <c r="S653" s="433">
        <f t="shared" si="109"/>
        <v>0</v>
      </c>
      <c r="T653" s="281">
        <f t="shared" si="114"/>
        <v>0</v>
      </c>
      <c r="U653" s="294" t="s">
        <v>1617</v>
      </c>
    </row>
    <row r="654" spans="1:21" ht="12.75">
      <c r="A654" s="157">
        <f t="shared" si="111"/>
        <v>654</v>
      </c>
      <c r="B654" s="219"/>
      <c r="C654" s="219" t="s">
        <v>2391</v>
      </c>
      <c r="D654" s="220" t="s">
        <v>2494</v>
      </c>
      <c r="E654" s="221" t="s">
        <v>558</v>
      </c>
      <c r="F654" s="219">
        <v>1</v>
      </c>
      <c r="G654" s="225">
        <v>30</v>
      </c>
      <c r="H654" s="406" t="s">
        <v>812</v>
      </c>
      <c r="I654" s="223">
        <v>1</v>
      </c>
      <c r="J654" s="374">
        <v>162.75</v>
      </c>
      <c r="K654" s="427">
        <f t="shared" si="112"/>
        <v>162.75</v>
      </c>
      <c r="L654" s="307"/>
      <c r="M654" s="306"/>
      <c r="N654" s="430">
        <f t="shared" si="113"/>
        <v>0</v>
      </c>
      <c r="O654" s="499">
        <v>21</v>
      </c>
      <c r="P654" s="500">
        <v>21</v>
      </c>
      <c r="Q654" s="279"/>
      <c r="R654" s="280">
        <v>0</v>
      </c>
      <c r="S654" s="433">
        <f t="shared" si="109"/>
        <v>0</v>
      </c>
      <c r="T654" s="281">
        <f t="shared" si="114"/>
        <v>0</v>
      </c>
      <c r="U654" s="294" t="s">
        <v>1617</v>
      </c>
    </row>
    <row r="655" spans="1:21" ht="12.75">
      <c r="A655" s="157">
        <f t="shared" si="111"/>
        <v>655</v>
      </c>
      <c r="B655" s="219"/>
      <c r="C655" s="219" t="s">
        <v>2391</v>
      </c>
      <c r="D655" s="220" t="s">
        <v>2495</v>
      </c>
      <c r="E655" s="221" t="s">
        <v>558</v>
      </c>
      <c r="F655" s="219">
        <v>1</v>
      </c>
      <c r="G655" s="225">
        <v>28</v>
      </c>
      <c r="H655" s="406" t="s">
        <v>813</v>
      </c>
      <c r="I655" s="223">
        <v>1</v>
      </c>
      <c r="J655" s="374">
        <v>162</v>
      </c>
      <c r="K655" s="427">
        <f>J655*I655</f>
        <v>162</v>
      </c>
      <c r="L655" s="307"/>
      <c r="M655" s="306"/>
      <c r="N655" s="430">
        <f>(J655*L655+T655)+(M655*K655)</f>
        <v>0</v>
      </c>
      <c r="O655" s="499">
        <v>20</v>
      </c>
      <c r="P655" s="500">
        <v>20</v>
      </c>
      <c r="Q655" s="279"/>
      <c r="R655" s="280">
        <v>0</v>
      </c>
      <c r="S655" s="433">
        <f t="shared" si="109"/>
        <v>0</v>
      </c>
      <c r="T655" s="281">
        <f t="shared" si="114"/>
        <v>0</v>
      </c>
      <c r="U655" s="294" t="s">
        <v>1617</v>
      </c>
    </row>
    <row r="656" spans="1:21" ht="25.5">
      <c r="A656" s="157">
        <f t="shared" si="111"/>
        <v>656</v>
      </c>
      <c r="B656" s="219"/>
      <c r="C656" s="219" t="s">
        <v>2391</v>
      </c>
      <c r="D656" s="220" t="s">
        <v>2496</v>
      </c>
      <c r="E656" s="221" t="s">
        <v>558</v>
      </c>
      <c r="F656" s="219">
        <v>1</v>
      </c>
      <c r="G656" s="230">
        <v>28</v>
      </c>
      <c r="H656" s="399" t="s">
        <v>1683</v>
      </c>
      <c r="I656" s="223">
        <v>1</v>
      </c>
      <c r="J656" s="374">
        <v>165</v>
      </c>
      <c r="K656" s="427">
        <f>J656*I656</f>
        <v>165</v>
      </c>
      <c r="L656" s="307"/>
      <c r="M656" s="306"/>
      <c r="N656" s="430">
        <f>(J656*L656+T656)+(M656*K656)</f>
        <v>0</v>
      </c>
      <c r="O656" s="499">
        <v>30</v>
      </c>
      <c r="P656" s="500">
        <v>30</v>
      </c>
      <c r="Q656" s="279"/>
      <c r="R656" s="280">
        <v>0</v>
      </c>
      <c r="S656" s="433">
        <f t="shared" si="109"/>
        <v>0</v>
      </c>
      <c r="T656" s="281">
        <f t="shared" si="114"/>
        <v>0</v>
      </c>
      <c r="U656" s="294" t="s">
        <v>1617</v>
      </c>
    </row>
    <row r="657" spans="1:21" ht="12.75">
      <c r="A657" s="157">
        <f t="shared" si="111"/>
        <v>657</v>
      </c>
      <c r="B657" s="219"/>
      <c r="C657" s="219" t="s">
        <v>13</v>
      </c>
      <c r="D657" s="379" t="s">
        <v>3674</v>
      </c>
      <c r="E657" s="221" t="s">
        <v>558</v>
      </c>
      <c r="F657" s="219">
        <v>1</v>
      </c>
      <c r="G657" s="225">
        <v>20</v>
      </c>
      <c r="H657" s="503" t="s">
        <v>3033</v>
      </c>
      <c r="I657" s="223">
        <v>1</v>
      </c>
      <c r="J657" s="374">
        <v>156.44</v>
      </c>
      <c r="K657" s="427">
        <f>J657*I657</f>
        <v>156.44</v>
      </c>
      <c r="L657" s="307"/>
      <c r="M657" s="306"/>
      <c r="N657" s="430">
        <f>(J657*L657+T657)+(M657*K657)</f>
        <v>0</v>
      </c>
      <c r="O657" s="499">
        <v>0</v>
      </c>
      <c r="P657" s="500">
        <v>0</v>
      </c>
      <c r="Q657" s="302"/>
      <c r="R657" s="280">
        <v>0</v>
      </c>
      <c r="S657" s="433">
        <f t="shared" si="109"/>
        <v>0</v>
      </c>
      <c r="T657" s="281">
        <f t="shared" si="114"/>
        <v>0</v>
      </c>
      <c r="U657" s="312" t="s">
        <v>1340</v>
      </c>
    </row>
    <row r="658" spans="1:21" ht="12.75">
      <c r="A658" s="157">
        <f t="shared" si="111"/>
        <v>658</v>
      </c>
      <c r="B658" s="219"/>
      <c r="C658" s="219" t="s">
        <v>368</v>
      </c>
      <c r="D658" s="220" t="s">
        <v>2497</v>
      </c>
      <c r="E658" s="221" t="s">
        <v>558</v>
      </c>
      <c r="F658" s="219">
        <v>1</v>
      </c>
      <c r="G658" s="225">
        <v>20</v>
      </c>
      <c r="H658" s="406" t="s">
        <v>1684</v>
      </c>
      <c r="I658" s="223">
        <v>1</v>
      </c>
      <c r="J658" s="374">
        <v>159.75</v>
      </c>
      <c r="K658" s="427">
        <f t="shared" si="112"/>
        <v>159.75</v>
      </c>
      <c r="L658" s="307"/>
      <c r="M658" s="306"/>
      <c r="N658" s="430">
        <f t="shared" si="113"/>
        <v>0</v>
      </c>
      <c r="O658" s="499">
        <v>0</v>
      </c>
      <c r="P658" s="500">
        <v>0</v>
      </c>
      <c r="Q658" s="279"/>
      <c r="R658" s="280">
        <v>0</v>
      </c>
      <c r="S658" s="433">
        <f t="shared" si="109"/>
        <v>0</v>
      </c>
      <c r="T658" s="281">
        <f t="shared" si="114"/>
        <v>0</v>
      </c>
      <c r="U658" s="294" t="s">
        <v>1617</v>
      </c>
    </row>
    <row r="659" spans="1:21" ht="12.75">
      <c r="A659" s="157">
        <f t="shared" si="111"/>
        <v>659</v>
      </c>
      <c r="B659" s="219"/>
      <c r="C659" s="219" t="s">
        <v>368</v>
      </c>
      <c r="D659" s="220" t="s">
        <v>2498</v>
      </c>
      <c r="E659" s="221" t="s">
        <v>558</v>
      </c>
      <c r="F659" s="219">
        <v>1</v>
      </c>
      <c r="G659" s="225">
        <v>20</v>
      </c>
      <c r="H659" s="406" t="s">
        <v>1685</v>
      </c>
      <c r="I659" s="223">
        <v>1</v>
      </c>
      <c r="J659" s="374">
        <v>159.75</v>
      </c>
      <c r="K659" s="427">
        <f t="shared" si="112"/>
        <v>159.75</v>
      </c>
      <c r="L659" s="307"/>
      <c r="M659" s="306"/>
      <c r="N659" s="430">
        <f t="shared" si="113"/>
        <v>0</v>
      </c>
      <c r="O659" s="499">
        <v>0</v>
      </c>
      <c r="P659" s="500">
        <v>0</v>
      </c>
      <c r="Q659" s="279"/>
      <c r="R659" s="280">
        <v>0</v>
      </c>
      <c r="S659" s="433">
        <f t="shared" si="109"/>
        <v>0</v>
      </c>
      <c r="T659" s="281">
        <f t="shared" si="114"/>
        <v>0</v>
      </c>
      <c r="U659" s="294" t="s">
        <v>1617</v>
      </c>
    </row>
    <row r="660" spans="1:21" ht="51">
      <c r="A660" s="157">
        <f t="shared" si="111"/>
        <v>660</v>
      </c>
      <c r="B660" s="219"/>
      <c r="C660" s="219" t="s">
        <v>368</v>
      </c>
      <c r="D660" s="220" t="s">
        <v>2499</v>
      </c>
      <c r="E660" s="221" t="s">
        <v>558</v>
      </c>
      <c r="F660" s="219">
        <v>1</v>
      </c>
      <c r="G660" s="225">
        <v>20</v>
      </c>
      <c r="H660" s="416" t="s">
        <v>714</v>
      </c>
      <c r="I660" s="223">
        <v>1</v>
      </c>
      <c r="J660" s="374">
        <v>159.75</v>
      </c>
      <c r="K660" s="427">
        <f t="shared" si="112"/>
        <v>159.75</v>
      </c>
      <c r="L660" s="307"/>
      <c r="M660" s="306"/>
      <c r="N660" s="430">
        <f t="shared" si="113"/>
        <v>0</v>
      </c>
      <c r="O660" s="499">
        <v>60</v>
      </c>
      <c r="P660" s="500">
        <v>60</v>
      </c>
      <c r="Q660" s="302"/>
      <c r="R660" s="280">
        <v>0</v>
      </c>
      <c r="S660" s="433">
        <f t="shared" si="109"/>
        <v>0</v>
      </c>
      <c r="T660" s="281">
        <f t="shared" si="114"/>
        <v>0</v>
      </c>
      <c r="U660" s="294" t="s">
        <v>1617</v>
      </c>
    </row>
    <row r="661" spans="1:21" ht="38.25">
      <c r="A661" s="157">
        <f t="shared" si="111"/>
        <v>661</v>
      </c>
      <c r="B661" s="219"/>
      <c r="C661" s="219" t="s">
        <v>368</v>
      </c>
      <c r="D661" s="220" t="s">
        <v>2500</v>
      </c>
      <c r="E661" s="221" t="s">
        <v>558</v>
      </c>
      <c r="F661" s="219">
        <v>1</v>
      </c>
      <c r="G661" s="225">
        <v>20</v>
      </c>
      <c r="H661" s="399" t="s">
        <v>715</v>
      </c>
      <c r="I661" s="223">
        <v>1</v>
      </c>
      <c r="J661" s="374">
        <v>159.75</v>
      </c>
      <c r="K661" s="427">
        <f>J661*I661</f>
        <v>159.75</v>
      </c>
      <c r="L661" s="307"/>
      <c r="M661" s="306"/>
      <c r="N661" s="430">
        <f>(J661*L661+T661)+(M661*K661)</f>
        <v>0</v>
      </c>
      <c r="O661" s="499">
        <v>20</v>
      </c>
      <c r="P661" s="500">
        <v>20</v>
      </c>
      <c r="Q661" s="279"/>
      <c r="R661" s="280">
        <v>0</v>
      </c>
      <c r="S661" s="433">
        <f aca="true" t="shared" si="115" ref="S661:S724">R661*J661</f>
        <v>0</v>
      </c>
      <c r="T661" s="281">
        <f t="shared" si="114"/>
        <v>0</v>
      </c>
      <c r="U661" s="294" t="s">
        <v>1617</v>
      </c>
    </row>
    <row r="662" spans="1:21" ht="12.75">
      <c r="A662" s="157">
        <f t="shared" si="111"/>
        <v>662</v>
      </c>
      <c r="B662" s="219"/>
      <c r="C662" s="219" t="s">
        <v>368</v>
      </c>
      <c r="D662" s="220" t="s">
        <v>2501</v>
      </c>
      <c r="E662" s="221" t="s">
        <v>558</v>
      </c>
      <c r="F662" s="219">
        <v>1</v>
      </c>
      <c r="G662" s="225">
        <v>20</v>
      </c>
      <c r="H662" s="406" t="s">
        <v>716</v>
      </c>
      <c r="I662" s="223">
        <v>1</v>
      </c>
      <c r="J662" s="374">
        <v>161.25</v>
      </c>
      <c r="K662" s="427">
        <f>J662*I662</f>
        <v>161.25</v>
      </c>
      <c r="L662" s="307"/>
      <c r="M662" s="306"/>
      <c r="N662" s="430">
        <f>(J662*L662+T662)+(M662*K662)</f>
        <v>0</v>
      </c>
      <c r="O662" s="499">
        <v>20</v>
      </c>
      <c r="P662" s="500">
        <v>20</v>
      </c>
      <c r="Q662" s="279"/>
      <c r="R662" s="280">
        <v>0</v>
      </c>
      <c r="S662" s="433">
        <f t="shared" si="115"/>
        <v>0</v>
      </c>
      <c r="T662" s="281">
        <f t="shared" si="114"/>
        <v>0</v>
      </c>
      <c r="U662" s="294" t="s">
        <v>1617</v>
      </c>
    </row>
    <row r="663" spans="1:21" ht="12.75">
      <c r="A663" s="157">
        <f t="shared" si="111"/>
        <v>663</v>
      </c>
      <c r="B663" s="219"/>
      <c r="C663" s="219" t="s">
        <v>368</v>
      </c>
      <c r="D663" s="220" t="s">
        <v>2502</v>
      </c>
      <c r="E663" s="221" t="s">
        <v>558</v>
      </c>
      <c r="F663" s="219">
        <v>1</v>
      </c>
      <c r="G663" s="230">
        <v>25</v>
      </c>
      <c r="H663" s="406" t="s">
        <v>717</v>
      </c>
      <c r="I663" s="223">
        <v>1</v>
      </c>
      <c r="J663" s="374">
        <v>159.75</v>
      </c>
      <c r="K663" s="427">
        <f>J663*I663</f>
        <v>159.75</v>
      </c>
      <c r="L663" s="307"/>
      <c r="M663" s="306"/>
      <c r="N663" s="430">
        <f>(J663*L663+T663)+(M663*K663)</f>
        <v>0</v>
      </c>
      <c r="O663" s="499">
        <v>18</v>
      </c>
      <c r="P663" s="500">
        <v>18</v>
      </c>
      <c r="Q663" s="279"/>
      <c r="R663" s="280">
        <v>0</v>
      </c>
      <c r="S663" s="433">
        <f t="shared" si="115"/>
        <v>0</v>
      </c>
      <c r="T663" s="281">
        <f t="shared" si="114"/>
        <v>0</v>
      </c>
      <c r="U663" s="294" t="s">
        <v>1617</v>
      </c>
    </row>
    <row r="664" spans="1:21" ht="25.5">
      <c r="A664" s="157">
        <f t="shared" si="111"/>
        <v>664</v>
      </c>
      <c r="B664" s="219"/>
      <c r="C664" s="219" t="s">
        <v>368</v>
      </c>
      <c r="D664" s="220" t="s">
        <v>2503</v>
      </c>
      <c r="E664" s="221" t="s">
        <v>558</v>
      </c>
      <c r="F664" s="219">
        <v>1</v>
      </c>
      <c r="G664" s="230">
        <v>20</v>
      </c>
      <c r="H664" s="399" t="s">
        <v>718</v>
      </c>
      <c r="I664" s="223">
        <v>1</v>
      </c>
      <c r="J664" s="374">
        <v>159.75</v>
      </c>
      <c r="K664" s="427">
        <f>J664*I664</f>
        <v>159.75</v>
      </c>
      <c r="L664" s="307"/>
      <c r="M664" s="306"/>
      <c r="N664" s="430">
        <f>(J664*L664+T664)+(M664*K664)</f>
        <v>0</v>
      </c>
      <c r="O664" s="499">
        <v>0</v>
      </c>
      <c r="P664" s="500">
        <v>0</v>
      </c>
      <c r="Q664" s="279"/>
      <c r="R664" s="280">
        <v>0</v>
      </c>
      <c r="S664" s="433">
        <f t="shared" si="115"/>
        <v>0</v>
      </c>
      <c r="T664" s="281">
        <f t="shared" si="114"/>
        <v>0</v>
      </c>
      <c r="U664" s="294" t="s">
        <v>1617</v>
      </c>
    </row>
    <row r="665" spans="1:21" ht="38.25">
      <c r="A665" s="157">
        <f t="shared" si="111"/>
        <v>665</v>
      </c>
      <c r="B665" s="219"/>
      <c r="C665" s="219" t="s">
        <v>2430</v>
      </c>
      <c r="D665" s="220" t="s">
        <v>2504</v>
      </c>
      <c r="E665" s="221" t="s">
        <v>558</v>
      </c>
      <c r="F665" s="219">
        <v>1</v>
      </c>
      <c r="G665" s="225">
        <v>32</v>
      </c>
      <c r="H665" s="399" t="s">
        <v>719</v>
      </c>
      <c r="I665" s="223">
        <v>1</v>
      </c>
      <c r="J665" s="374">
        <v>165.69</v>
      </c>
      <c r="K665" s="427">
        <f t="shared" si="112"/>
        <v>165.69</v>
      </c>
      <c r="L665" s="307"/>
      <c r="M665" s="306"/>
      <c r="N665" s="430">
        <f t="shared" si="113"/>
        <v>0</v>
      </c>
      <c r="O665" s="499">
        <v>0</v>
      </c>
      <c r="P665" s="500">
        <v>0</v>
      </c>
      <c r="Q665" s="279"/>
      <c r="R665" s="280">
        <v>0</v>
      </c>
      <c r="S665" s="433">
        <f t="shared" si="115"/>
        <v>0</v>
      </c>
      <c r="T665" s="281">
        <f t="shared" si="114"/>
        <v>0</v>
      </c>
      <c r="U665" s="293" t="s">
        <v>1615</v>
      </c>
    </row>
    <row r="666" spans="1:21" ht="12.75">
      <c r="A666" s="157">
        <f t="shared" si="111"/>
        <v>666</v>
      </c>
      <c r="B666" s="219"/>
      <c r="C666" s="219">
        <v>0</v>
      </c>
      <c r="D666" s="220">
        <v>0</v>
      </c>
      <c r="E666" s="221" t="s">
        <v>558</v>
      </c>
      <c r="F666" s="219">
        <v>1</v>
      </c>
      <c r="G666" s="225">
        <v>30</v>
      </c>
      <c r="H666" s="604" t="s">
        <v>720</v>
      </c>
      <c r="I666" s="223">
        <v>1</v>
      </c>
      <c r="J666" s="374">
        <v>155.14499999999998</v>
      </c>
      <c r="K666" s="427">
        <f t="shared" si="112"/>
        <v>155.14499999999998</v>
      </c>
      <c r="L666" s="307"/>
      <c r="M666" s="306"/>
      <c r="N666" s="430">
        <f t="shared" si="113"/>
        <v>0</v>
      </c>
      <c r="O666" s="499">
        <v>0</v>
      </c>
      <c r="P666" s="500">
        <v>0</v>
      </c>
      <c r="Q666" s="279"/>
      <c r="R666" s="280">
        <v>0</v>
      </c>
      <c r="S666" s="433">
        <f t="shared" si="115"/>
        <v>0</v>
      </c>
      <c r="T666" s="281">
        <f t="shared" si="114"/>
        <v>0</v>
      </c>
      <c r="U666" s="224" t="s">
        <v>1340</v>
      </c>
    </row>
    <row r="667" spans="1:21" ht="12.75">
      <c r="A667" s="157">
        <f t="shared" si="111"/>
        <v>667</v>
      </c>
      <c r="B667" s="219"/>
      <c r="C667" s="219">
        <v>0</v>
      </c>
      <c r="D667" s="220">
        <v>0</v>
      </c>
      <c r="E667" s="221" t="s">
        <v>558</v>
      </c>
      <c r="F667" s="219">
        <v>1</v>
      </c>
      <c r="G667" s="225">
        <v>30</v>
      </c>
      <c r="H667" s="601" t="s">
        <v>721</v>
      </c>
      <c r="I667" s="223">
        <v>1</v>
      </c>
      <c r="J667" s="374">
        <v>155.14499999999998</v>
      </c>
      <c r="K667" s="427">
        <f t="shared" si="112"/>
        <v>155.14499999999998</v>
      </c>
      <c r="L667" s="307"/>
      <c r="M667" s="306"/>
      <c r="N667" s="430">
        <f t="shared" si="113"/>
        <v>0</v>
      </c>
      <c r="O667" s="499">
        <v>0</v>
      </c>
      <c r="P667" s="500">
        <v>0</v>
      </c>
      <c r="Q667" s="279"/>
      <c r="R667" s="280">
        <v>0</v>
      </c>
      <c r="S667" s="433">
        <f t="shared" si="115"/>
        <v>0</v>
      </c>
      <c r="T667" s="281">
        <f t="shared" si="114"/>
        <v>0</v>
      </c>
      <c r="U667" s="224" t="s">
        <v>1340</v>
      </c>
    </row>
    <row r="668" spans="1:21" ht="12.75">
      <c r="A668" s="157">
        <f t="shared" si="111"/>
        <v>668</v>
      </c>
      <c r="B668" s="219"/>
      <c r="C668" s="219" t="s">
        <v>1578</v>
      </c>
      <c r="D668" s="220" t="s">
        <v>2505</v>
      </c>
      <c r="E668" s="221" t="s">
        <v>558</v>
      </c>
      <c r="F668" s="219">
        <v>1</v>
      </c>
      <c r="G668" s="225">
        <v>30</v>
      </c>
      <c r="H668" s="601" t="s">
        <v>722</v>
      </c>
      <c r="I668" s="223">
        <v>1</v>
      </c>
      <c r="J668" s="374">
        <v>155.14499999999998</v>
      </c>
      <c r="K668" s="427">
        <f t="shared" si="112"/>
        <v>155.14499999999998</v>
      </c>
      <c r="L668" s="307"/>
      <c r="M668" s="306"/>
      <c r="N668" s="430">
        <f t="shared" si="113"/>
        <v>0</v>
      </c>
      <c r="O668" s="499">
        <v>0</v>
      </c>
      <c r="P668" s="500">
        <v>0</v>
      </c>
      <c r="Q668" s="279"/>
      <c r="R668" s="280">
        <v>0</v>
      </c>
      <c r="S668" s="433">
        <f t="shared" si="115"/>
        <v>0</v>
      </c>
      <c r="T668" s="281">
        <f t="shared" si="114"/>
        <v>0</v>
      </c>
      <c r="U668" s="224" t="s">
        <v>1340</v>
      </c>
    </row>
    <row r="669" spans="1:21" ht="12.75">
      <c r="A669" s="157">
        <f t="shared" si="111"/>
        <v>669</v>
      </c>
      <c r="B669" s="219"/>
      <c r="C669" s="219" t="s">
        <v>1578</v>
      </c>
      <c r="D669" s="220" t="s">
        <v>2506</v>
      </c>
      <c r="E669" s="221" t="s">
        <v>558</v>
      </c>
      <c r="F669" s="219">
        <v>1</v>
      </c>
      <c r="G669" s="225">
        <v>25</v>
      </c>
      <c r="H669" s="399" t="s">
        <v>723</v>
      </c>
      <c r="I669" s="223">
        <v>1</v>
      </c>
      <c r="J669" s="374">
        <v>164.51999999999998</v>
      </c>
      <c r="K669" s="427">
        <f t="shared" si="112"/>
        <v>164.51999999999998</v>
      </c>
      <c r="L669" s="307"/>
      <c r="M669" s="306"/>
      <c r="N669" s="430">
        <f t="shared" si="113"/>
        <v>0</v>
      </c>
      <c r="O669" s="499">
        <v>2</v>
      </c>
      <c r="P669" s="500">
        <v>2</v>
      </c>
      <c r="Q669" s="302"/>
      <c r="R669" s="280">
        <v>0</v>
      </c>
      <c r="S669" s="433">
        <f t="shared" si="115"/>
        <v>0</v>
      </c>
      <c r="T669" s="281">
        <f t="shared" si="114"/>
        <v>0</v>
      </c>
      <c r="U669" s="224" t="s">
        <v>1340</v>
      </c>
    </row>
    <row r="670" spans="1:21" ht="25.5">
      <c r="A670" s="157">
        <f t="shared" si="111"/>
        <v>670</v>
      </c>
      <c r="B670" s="219"/>
      <c r="C670" s="219" t="s">
        <v>1578</v>
      </c>
      <c r="D670" s="220" t="s">
        <v>2507</v>
      </c>
      <c r="E670" s="221" t="s">
        <v>558</v>
      </c>
      <c r="F670" s="219">
        <v>1</v>
      </c>
      <c r="G670" s="225">
        <v>30</v>
      </c>
      <c r="H670" s="399" t="s">
        <v>1893</v>
      </c>
      <c r="I670" s="223">
        <v>1</v>
      </c>
      <c r="J670" s="374">
        <v>147</v>
      </c>
      <c r="K670" s="427">
        <f t="shared" si="112"/>
        <v>147</v>
      </c>
      <c r="L670" s="307"/>
      <c r="M670" s="306"/>
      <c r="N670" s="430">
        <f t="shared" si="113"/>
        <v>0</v>
      </c>
      <c r="O670" s="499">
        <v>35</v>
      </c>
      <c r="P670" s="500">
        <v>35</v>
      </c>
      <c r="Q670" s="279"/>
      <c r="R670" s="280">
        <v>0</v>
      </c>
      <c r="S670" s="433">
        <f t="shared" si="115"/>
        <v>0</v>
      </c>
      <c r="T670" s="281">
        <f t="shared" si="114"/>
        <v>0</v>
      </c>
      <c r="U670" s="294" t="s">
        <v>1617</v>
      </c>
    </row>
    <row r="671" spans="1:21" ht="25.5">
      <c r="A671" s="157">
        <f t="shared" si="111"/>
        <v>671</v>
      </c>
      <c r="B671" s="219"/>
      <c r="C671" s="219" t="s">
        <v>1578</v>
      </c>
      <c r="D671" s="220" t="s">
        <v>2508</v>
      </c>
      <c r="E671" s="221" t="s">
        <v>558</v>
      </c>
      <c r="F671" s="219">
        <v>1</v>
      </c>
      <c r="G671" s="225">
        <v>30</v>
      </c>
      <c r="H671" s="399" t="s">
        <v>1894</v>
      </c>
      <c r="I671" s="223">
        <v>1</v>
      </c>
      <c r="J671" s="374">
        <v>150.75</v>
      </c>
      <c r="K671" s="427">
        <f t="shared" si="112"/>
        <v>150.75</v>
      </c>
      <c r="L671" s="307"/>
      <c r="M671" s="306"/>
      <c r="N671" s="430">
        <f t="shared" si="113"/>
        <v>0</v>
      </c>
      <c r="O671" s="499">
        <v>21</v>
      </c>
      <c r="P671" s="500">
        <v>21</v>
      </c>
      <c r="Q671" s="279"/>
      <c r="R671" s="280">
        <v>0</v>
      </c>
      <c r="S671" s="433">
        <f t="shared" si="115"/>
        <v>0</v>
      </c>
      <c r="T671" s="281">
        <f t="shared" si="114"/>
        <v>0</v>
      </c>
      <c r="U671" s="294" t="s">
        <v>1617</v>
      </c>
    </row>
    <row r="672" spans="1:21" ht="25.5">
      <c r="A672" s="157">
        <f t="shared" si="111"/>
        <v>672</v>
      </c>
      <c r="B672" s="219"/>
      <c r="C672" s="219" t="s">
        <v>1578</v>
      </c>
      <c r="D672" s="220" t="s">
        <v>2509</v>
      </c>
      <c r="E672" s="221" t="s">
        <v>558</v>
      </c>
      <c r="F672" s="219">
        <v>1</v>
      </c>
      <c r="G672" s="225">
        <v>32</v>
      </c>
      <c r="H672" s="399" t="s">
        <v>1023</v>
      </c>
      <c r="I672" s="223">
        <v>1</v>
      </c>
      <c r="J672" s="374">
        <v>158.4</v>
      </c>
      <c r="K672" s="427">
        <f t="shared" si="112"/>
        <v>158.4</v>
      </c>
      <c r="L672" s="307"/>
      <c r="M672" s="306"/>
      <c r="N672" s="430">
        <f t="shared" si="113"/>
        <v>0</v>
      </c>
      <c r="O672" s="499">
        <v>0</v>
      </c>
      <c r="P672" s="500">
        <v>0</v>
      </c>
      <c r="Q672" s="279"/>
      <c r="R672" s="280">
        <v>0</v>
      </c>
      <c r="S672" s="433">
        <f t="shared" si="115"/>
        <v>0</v>
      </c>
      <c r="T672" s="281">
        <f t="shared" si="114"/>
        <v>0</v>
      </c>
      <c r="U672" s="293" t="s">
        <v>1615</v>
      </c>
    </row>
    <row r="673" spans="1:21" ht="38.25">
      <c r="A673" s="157">
        <f t="shared" si="111"/>
        <v>673</v>
      </c>
      <c r="B673" s="219"/>
      <c r="C673" s="219" t="s">
        <v>1578</v>
      </c>
      <c r="D673" s="220" t="s">
        <v>2510</v>
      </c>
      <c r="E673" s="221" t="s">
        <v>558</v>
      </c>
      <c r="F673" s="219">
        <v>1</v>
      </c>
      <c r="G673" s="225">
        <v>2</v>
      </c>
      <c r="H673" s="399" t="s">
        <v>1024</v>
      </c>
      <c r="I673" s="223">
        <v>1</v>
      </c>
      <c r="J673" s="374">
        <v>154.02</v>
      </c>
      <c r="K673" s="427">
        <f>J673*I673</f>
        <v>154.02</v>
      </c>
      <c r="L673" s="307"/>
      <c r="M673" s="306"/>
      <c r="N673" s="430">
        <f>(J673*L673+T673)+(M673*K673)</f>
        <v>0</v>
      </c>
      <c r="O673" s="499">
        <v>1</v>
      </c>
      <c r="P673" s="500">
        <v>1</v>
      </c>
      <c r="Q673" s="279"/>
      <c r="R673" s="280">
        <v>0</v>
      </c>
      <c r="S673" s="433">
        <f>R673*J673</f>
        <v>0</v>
      </c>
      <c r="T673" s="281">
        <f t="shared" si="114"/>
        <v>0</v>
      </c>
      <c r="U673" s="293" t="s">
        <v>1615</v>
      </c>
    </row>
    <row r="674" spans="1:21" ht="25.5">
      <c r="A674" s="157">
        <f t="shared" si="111"/>
        <v>674</v>
      </c>
      <c r="B674" s="219"/>
      <c r="C674" s="219" t="s">
        <v>2511</v>
      </c>
      <c r="D674" s="220" t="s">
        <v>2512</v>
      </c>
      <c r="E674" s="221" t="s">
        <v>558</v>
      </c>
      <c r="F674" s="219">
        <v>1</v>
      </c>
      <c r="G674" s="225">
        <v>25</v>
      </c>
      <c r="H674" s="399" t="s">
        <v>1534</v>
      </c>
      <c r="I674" s="223">
        <v>1</v>
      </c>
      <c r="J674" s="374">
        <v>139.5</v>
      </c>
      <c r="K674" s="427">
        <f aca="true" t="shared" si="116" ref="K674:K737">J674*I674</f>
        <v>139.5</v>
      </c>
      <c r="L674" s="307"/>
      <c r="M674" s="306"/>
      <c r="N674" s="430">
        <f aca="true" t="shared" si="117" ref="N674:N737">(J674*L674+T674)+(M674*K674)</f>
        <v>0</v>
      </c>
      <c r="O674" s="499">
        <v>27</v>
      </c>
      <c r="P674" s="500">
        <v>27</v>
      </c>
      <c r="Q674" s="279"/>
      <c r="R674" s="280">
        <v>0</v>
      </c>
      <c r="S674" s="433">
        <f t="shared" si="115"/>
        <v>0</v>
      </c>
      <c r="T674" s="281">
        <f t="shared" si="114"/>
        <v>0</v>
      </c>
      <c r="U674" s="294" t="s">
        <v>1617</v>
      </c>
    </row>
    <row r="675" spans="1:21" ht="12.75">
      <c r="A675" s="157">
        <f aca="true" t="shared" si="118" ref="A675:A738">A674+1</f>
        <v>675</v>
      </c>
      <c r="B675" s="219"/>
      <c r="C675" s="219" t="s">
        <v>2511</v>
      </c>
      <c r="D675" s="220" t="s">
        <v>2513</v>
      </c>
      <c r="E675" s="221" t="s">
        <v>558</v>
      </c>
      <c r="F675" s="219">
        <v>1</v>
      </c>
      <c r="G675" s="225">
        <v>20</v>
      </c>
      <c r="H675" s="399" t="s">
        <v>1535</v>
      </c>
      <c r="I675" s="223">
        <v>1</v>
      </c>
      <c r="J675" s="374">
        <v>139.5</v>
      </c>
      <c r="K675" s="427">
        <f>J675*I675</f>
        <v>139.5</v>
      </c>
      <c r="L675" s="307"/>
      <c r="M675" s="306"/>
      <c r="N675" s="430">
        <f>(J675*L675+T675)+(M675*K675)</f>
        <v>0</v>
      </c>
      <c r="O675" s="499">
        <v>25</v>
      </c>
      <c r="P675" s="500">
        <v>25</v>
      </c>
      <c r="Q675" s="279"/>
      <c r="R675" s="280">
        <v>0</v>
      </c>
      <c r="S675" s="433">
        <f t="shared" si="115"/>
        <v>0</v>
      </c>
      <c r="T675" s="281">
        <f t="shared" si="114"/>
        <v>0</v>
      </c>
      <c r="U675" s="294" t="s">
        <v>1617</v>
      </c>
    </row>
    <row r="676" spans="1:21" ht="25.5">
      <c r="A676" s="157">
        <f t="shared" si="118"/>
        <v>676</v>
      </c>
      <c r="B676" s="219"/>
      <c r="C676" s="219" t="s">
        <v>2511</v>
      </c>
      <c r="D676" s="220" t="s">
        <v>2514</v>
      </c>
      <c r="E676" s="221" t="s">
        <v>558</v>
      </c>
      <c r="F676" s="219">
        <v>1</v>
      </c>
      <c r="G676" s="225">
        <v>20</v>
      </c>
      <c r="H676" s="503" t="s">
        <v>1536</v>
      </c>
      <c r="I676" s="223">
        <v>1</v>
      </c>
      <c r="J676" s="374">
        <v>139.5</v>
      </c>
      <c r="K676" s="427">
        <f>J676*I676</f>
        <v>139.5</v>
      </c>
      <c r="L676" s="307"/>
      <c r="M676" s="306"/>
      <c r="N676" s="430">
        <f>(J676*L676+T676)+(M676*K676)</f>
        <v>0</v>
      </c>
      <c r="O676" s="499">
        <v>30</v>
      </c>
      <c r="P676" s="500">
        <v>30</v>
      </c>
      <c r="Q676" s="279"/>
      <c r="R676" s="280">
        <v>0</v>
      </c>
      <c r="S676" s="433">
        <f t="shared" si="115"/>
        <v>0</v>
      </c>
      <c r="T676" s="281">
        <f t="shared" si="114"/>
        <v>0</v>
      </c>
      <c r="U676" s="294" t="s">
        <v>1617</v>
      </c>
    </row>
    <row r="677" spans="1:21" ht="25.5">
      <c r="A677" s="157">
        <f t="shared" si="118"/>
        <v>677</v>
      </c>
      <c r="B677" s="219"/>
      <c r="C677" s="219" t="s">
        <v>2515</v>
      </c>
      <c r="D677" s="220" t="s">
        <v>2516</v>
      </c>
      <c r="E677" s="221" t="s">
        <v>558</v>
      </c>
      <c r="F677" s="219">
        <v>1</v>
      </c>
      <c r="G677" s="225">
        <v>8</v>
      </c>
      <c r="H677" s="503" t="s">
        <v>1537</v>
      </c>
      <c r="I677" s="223">
        <v>1</v>
      </c>
      <c r="J677" s="374">
        <v>131.985</v>
      </c>
      <c r="K677" s="427">
        <f>J677*I677</f>
        <v>131.985</v>
      </c>
      <c r="L677" s="307"/>
      <c r="M677" s="306"/>
      <c r="N677" s="430">
        <f>(J677*L677+T677)+(M677*K677)</f>
        <v>0</v>
      </c>
      <c r="O677" s="499">
        <v>5</v>
      </c>
      <c r="P677" s="500">
        <v>5</v>
      </c>
      <c r="Q677" s="279"/>
      <c r="R677" s="280">
        <v>0</v>
      </c>
      <c r="S677" s="433">
        <f t="shared" si="115"/>
        <v>0</v>
      </c>
      <c r="T677" s="281">
        <f t="shared" si="114"/>
        <v>0</v>
      </c>
      <c r="U677" s="293" t="s">
        <v>1615</v>
      </c>
    </row>
    <row r="678" spans="1:21" ht="12.75">
      <c r="A678" s="157">
        <f t="shared" si="118"/>
        <v>678</v>
      </c>
      <c r="B678" s="219"/>
      <c r="C678" s="219" t="s">
        <v>412</v>
      </c>
      <c r="D678" s="220" t="s">
        <v>814</v>
      </c>
      <c r="E678" s="221" t="s">
        <v>558</v>
      </c>
      <c r="F678" s="219">
        <v>1</v>
      </c>
      <c r="G678" s="225">
        <v>20</v>
      </c>
      <c r="H678" s="558" t="s">
        <v>1349</v>
      </c>
      <c r="I678" s="223">
        <v>1</v>
      </c>
      <c r="J678" s="374">
        <v>178.11</v>
      </c>
      <c r="K678" s="427">
        <f t="shared" si="116"/>
        <v>178.11</v>
      </c>
      <c r="L678" s="307"/>
      <c r="M678" s="306"/>
      <c r="N678" s="430">
        <f t="shared" si="117"/>
        <v>0</v>
      </c>
      <c r="O678" s="499">
        <v>0</v>
      </c>
      <c r="P678" s="500">
        <v>0</v>
      </c>
      <c r="Q678" s="303"/>
      <c r="R678" s="280">
        <v>0</v>
      </c>
      <c r="S678" s="433">
        <f t="shared" si="115"/>
        <v>0</v>
      </c>
      <c r="T678" s="281">
        <f t="shared" si="114"/>
        <v>0</v>
      </c>
      <c r="U678" s="292" t="s">
        <v>1341</v>
      </c>
    </row>
    <row r="679" spans="1:21" ht="12.75">
      <c r="A679" s="157">
        <f t="shared" si="118"/>
        <v>679</v>
      </c>
      <c r="B679" s="219"/>
      <c r="C679" s="219" t="s">
        <v>412</v>
      </c>
      <c r="D679" s="220" t="s">
        <v>815</v>
      </c>
      <c r="E679" s="221" t="s">
        <v>558</v>
      </c>
      <c r="F679" s="219">
        <v>1</v>
      </c>
      <c r="G679" s="225">
        <v>20</v>
      </c>
      <c r="H679" s="503" t="s">
        <v>1538</v>
      </c>
      <c r="I679" s="223">
        <v>1</v>
      </c>
      <c r="J679" s="374">
        <v>178.11</v>
      </c>
      <c r="K679" s="427">
        <f t="shared" si="116"/>
        <v>178.11</v>
      </c>
      <c r="L679" s="307"/>
      <c r="M679" s="306"/>
      <c r="N679" s="430">
        <f t="shared" si="117"/>
        <v>0</v>
      </c>
      <c r="O679" s="499">
        <v>0</v>
      </c>
      <c r="P679" s="500">
        <v>0</v>
      </c>
      <c r="Q679" s="303"/>
      <c r="R679" s="280">
        <v>0</v>
      </c>
      <c r="S679" s="433">
        <f t="shared" si="115"/>
        <v>0</v>
      </c>
      <c r="T679" s="281">
        <f t="shared" si="114"/>
        <v>0</v>
      </c>
      <c r="U679" s="292" t="s">
        <v>1341</v>
      </c>
    </row>
    <row r="680" spans="1:21" ht="12.75">
      <c r="A680" s="157">
        <f t="shared" si="118"/>
        <v>680</v>
      </c>
      <c r="B680" s="219"/>
      <c r="C680" s="219" t="s">
        <v>14</v>
      </c>
      <c r="D680" s="220" t="s">
        <v>15</v>
      </c>
      <c r="E680" s="221" t="s">
        <v>558</v>
      </c>
      <c r="F680" s="219">
        <v>1</v>
      </c>
      <c r="G680" s="225">
        <v>10</v>
      </c>
      <c r="H680" s="558" t="s">
        <v>3034</v>
      </c>
      <c r="I680" s="223">
        <v>1</v>
      </c>
      <c r="J680" s="374">
        <v>189.78</v>
      </c>
      <c r="K680" s="427">
        <f t="shared" si="116"/>
        <v>189.78</v>
      </c>
      <c r="L680" s="307"/>
      <c r="M680" s="306"/>
      <c r="N680" s="430">
        <f t="shared" si="117"/>
        <v>0</v>
      </c>
      <c r="O680" s="499">
        <v>0</v>
      </c>
      <c r="P680" s="500">
        <v>0</v>
      </c>
      <c r="Q680" s="303"/>
      <c r="R680" s="280">
        <v>0</v>
      </c>
      <c r="S680" s="433">
        <f t="shared" si="115"/>
        <v>0</v>
      </c>
      <c r="T680" s="281">
        <f t="shared" si="114"/>
        <v>0</v>
      </c>
      <c r="U680" s="297" t="s">
        <v>1615</v>
      </c>
    </row>
    <row r="681" spans="1:21" ht="12.75">
      <c r="A681" s="157">
        <f t="shared" si="118"/>
        <v>681</v>
      </c>
      <c r="B681" s="219"/>
      <c r="C681" s="219" t="s">
        <v>14</v>
      </c>
      <c r="D681" s="220" t="s">
        <v>2517</v>
      </c>
      <c r="E681" s="221" t="s">
        <v>558</v>
      </c>
      <c r="F681" s="219">
        <v>1</v>
      </c>
      <c r="G681" s="225">
        <v>20</v>
      </c>
      <c r="H681" s="558" t="s">
        <v>1539</v>
      </c>
      <c r="I681" s="223">
        <v>1</v>
      </c>
      <c r="J681" s="374">
        <v>174.75</v>
      </c>
      <c r="K681" s="427">
        <f>J681*I681</f>
        <v>174.75</v>
      </c>
      <c r="L681" s="307"/>
      <c r="M681" s="306"/>
      <c r="N681" s="430">
        <f>(J681*L681+T681)+(M681*K681)</f>
        <v>0</v>
      </c>
      <c r="O681" s="499">
        <v>20</v>
      </c>
      <c r="P681" s="500">
        <v>20</v>
      </c>
      <c r="Q681" s="279"/>
      <c r="R681" s="280">
        <v>0</v>
      </c>
      <c r="S681" s="433">
        <f t="shared" si="115"/>
        <v>0</v>
      </c>
      <c r="T681" s="281">
        <f t="shared" si="114"/>
        <v>0</v>
      </c>
      <c r="U681" s="294" t="s">
        <v>1617</v>
      </c>
    </row>
    <row r="682" spans="1:21" ht="12.75">
      <c r="A682" s="157">
        <f t="shared" si="118"/>
        <v>682</v>
      </c>
      <c r="B682" s="219"/>
      <c r="C682" s="219" t="s">
        <v>14</v>
      </c>
      <c r="D682" s="220" t="s">
        <v>2518</v>
      </c>
      <c r="E682" s="221" t="s">
        <v>558</v>
      </c>
      <c r="F682" s="219">
        <v>1</v>
      </c>
      <c r="G682" s="225">
        <v>25</v>
      </c>
      <c r="H682" s="558" t="s">
        <v>1540</v>
      </c>
      <c r="I682" s="223">
        <v>1</v>
      </c>
      <c r="J682" s="374">
        <v>175.5</v>
      </c>
      <c r="K682" s="427">
        <f>J682*I682</f>
        <v>175.5</v>
      </c>
      <c r="L682" s="307"/>
      <c r="M682" s="306"/>
      <c r="N682" s="430">
        <f>(J682*L682+T682)+(M682*K682)</f>
        <v>0</v>
      </c>
      <c r="O682" s="499">
        <v>0</v>
      </c>
      <c r="P682" s="500">
        <v>0</v>
      </c>
      <c r="Q682" s="279"/>
      <c r="R682" s="280">
        <v>0</v>
      </c>
      <c r="S682" s="433">
        <f t="shared" si="115"/>
        <v>0</v>
      </c>
      <c r="T682" s="281">
        <f t="shared" si="114"/>
        <v>0</v>
      </c>
      <c r="U682" s="294" t="s">
        <v>1617</v>
      </c>
    </row>
    <row r="683" spans="1:21" ht="25.5">
      <c r="A683" s="157">
        <f t="shared" si="118"/>
        <v>683</v>
      </c>
      <c r="B683" s="219"/>
      <c r="C683" s="219" t="s">
        <v>2519</v>
      </c>
      <c r="D683" s="220" t="s">
        <v>2520</v>
      </c>
      <c r="E683" s="221" t="s">
        <v>558</v>
      </c>
      <c r="F683" s="219">
        <v>1</v>
      </c>
      <c r="G683" s="225">
        <v>25</v>
      </c>
      <c r="H683" s="503" t="s">
        <v>1541</v>
      </c>
      <c r="I683" s="223">
        <v>1</v>
      </c>
      <c r="J683" s="374">
        <v>161.25</v>
      </c>
      <c r="K683" s="427">
        <f t="shared" si="116"/>
        <v>161.25</v>
      </c>
      <c r="L683" s="307"/>
      <c r="M683" s="306"/>
      <c r="N683" s="430">
        <f t="shared" si="117"/>
        <v>0</v>
      </c>
      <c r="O683" s="499">
        <v>20</v>
      </c>
      <c r="P683" s="500">
        <v>20</v>
      </c>
      <c r="Q683" s="279"/>
      <c r="R683" s="280">
        <v>0</v>
      </c>
      <c r="S683" s="433">
        <f t="shared" si="115"/>
        <v>0</v>
      </c>
      <c r="T683" s="281">
        <f t="shared" si="114"/>
        <v>0</v>
      </c>
      <c r="U683" s="294" t="s">
        <v>1617</v>
      </c>
    </row>
    <row r="684" spans="1:21" ht="12.75">
      <c r="A684" s="157">
        <f t="shared" si="118"/>
        <v>684</v>
      </c>
      <c r="B684" s="219"/>
      <c r="C684" s="219" t="s">
        <v>1578</v>
      </c>
      <c r="D684" s="220" t="s">
        <v>2521</v>
      </c>
      <c r="E684" s="221" t="s">
        <v>558</v>
      </c>
      <c r="F684" s="219">
        <v>1</v>
      </c>
      <c r="G684" s="225">
        <v>30</v>
      </c>
      <c r="H684" s="399" t="s">
        <v>1542</v>
      </c>
      <c r="I684" s="223">
        <v>1</v>
      </c>
      <c r="J684" s="374">
        <v>149.25</v>
      </c>
      <c r="K684" s="427">
        <f>J684*I684</f>
        <v>149.25</v>
      </c>
      <c r="L684" s="307"/>
      <c r="M684" s="306"/>
      <c r="N684" s="430">
        <f>(J684*L684+T684)+(M684*K684)</f>
        <v>0</v>
      </c>
      <c r="O684" s="499">
        <v>0</v>
      </c>
      <c r="P684" s="500">
        <v>0</v>
      </c>
      <c r="Q684" s="279"/>
      <c r="R684" s="280">
        <v>0</v>
      </c>
      <c r="S684" s="433">
        <f t="shared" si="115"/>
        <v>0</v>
      </c>
      <c r="T684" s="281">
        <f t="shared" si="114"/>
        <v>0</v>
      </c>
      <c r="U684" s="294" t="s">
        <v>1617</v>
      </c>
    </row>
    <row r="685" spans="1:21" ht="25.5">
      <c r="A685" s="157">
        <f t="shared" si="118"/>
        <v>685</v>
      </c>
      <c r="B685" s="219"/>
      <c r="C685" s="219" t="s">
        <v>14</v>
      </c>
      <c r="D685" s="220" t="s">
        <v>2522</v>
      </c>
      <c r="E685" s="221" t="s">
        <v>558</v>
      </c>
      <c r="F685" s="219">
        <v>1</v>
      </c>
      <c r="G685" s="225">
        <v>20</v>
      </c>
      <c r="H685" s="399" t="s">
        <v>998</v>
      </c>
      <c r="I685" s="223">
        <v>1</v>
      </c>
      <c r="J685" s="374">
        <v>171</v>
      </c>
      <c r="K685" s="427">
        <f>J685*I685</f>
        <v>171</v>
      </c>
      <c r="L685" s="307"/>
      <c r="M685" s="306"/>
      <c r="N685" s="430">
        <f>(J685*L685+T685)+(M685*K685)</f>
        <v>0</v>
      </c>
      <c r="O685" s="499">
        <v>0</v>
      </c>
      <c r="P685" s="500">
        <v>0</v>
      </c>
      <c r="Q685" s="302"/>
      <c r="R685" s="280">
        <v>0</v>
      </c>
      <c r="S685" s="433">
        <f t="shared" si="115"/>
        <v>0</v>
      </c>
      <c r="T685" s="281">
        <f t="shared" si="114"/>
        <v>0</v>
      </c>
      <c r="U685" s="294" t="s">
        <v>1617</v>
      </c>
    </row>
    <row r="686" spans="1:21" ht="12.75">
      <c r="A686" s="157">
        <f t="shared" si="118"/>
        <v>686</v>
      </c>
      <c r="B686" s="219"/>
      <c r="C686" s="219" t="s">
        <v>1578</v>
      </c>
      <c r="D686" s="220" t="s">
        <v>2523</v>
      </c>
      <c r="E686" s="221" t="s">
        <v>558</v>
      </c>
      <c r="F686" s="219">
        <v>1</v>
      </c>
      <c r="G686" s="225">
        <v>30</v>
      </c>
      <c r="H686" s="399" t="s">
        <v>999</v>
      </c>
      <c r="I686" s="223">
        <v>1</v>
      </c>
      <c r="J686" s="374">
        <v>150.75</v>
      </c>
      <c r="K686" s="427">
        <f t="shared" si="116"/>
        <v>150.75</v>
      </c>
      <c r="L686" s="307"/>
      <c r="M686" s="306"/>
      <c r="N686" s="430">
        <f t="shared" si="117"/>
        <v>0</v>
      </c>
      <c r="O686" s="499">
        <v>1</v>
      </c>
      <c r="P686" s="500">
        <v>1</v>
      </c>
      <c r="Q686" s="279"/>
      <c r="R686" s="280">
        <v>0</v>
      </c>
      <c r="S686" s="433">
        <f t="shared" si="115"/>
        <v>0</v>
      </c>
      <c r="T686" s="281">
        <f t="shared" si="114"/>
        <v>0</v>
      </c>
      <c r="U686" s="294" t="s">
        <v>1617</v>
      </c>
    </row>
    <row r="687" spans="1:21" ht="25.5">
      <c r="A687" s="157">
        <f t="shared" si="118"/>
        <v>687</v>
      </c>
      <c r="B687" s="219"/>
      <c r="C687" s="219" t="s">
        <v>14</v>
      </c>
      <c r="D687" s="220" t="s">
        <v>2524</v>
      </c>
      <c r="E687" s="221" t="s">
        <v>558</v>
      </c>
      <c r="F687" s="219">
        <v>1</v>
      </c>
      <c r="G687" s="230">
        <v>20</v>
      </c>
      <c r="H687" s="399" t="s">
        <v>1000</v>
      </c>
      <c r="I687" s="223">
        <v>1</v>
      </c>
      <c r="J687" s="374">
        <v>172.5</v>
      </c>
      <c r="K687" s="427">
        <f>J687*I687</f>
        <v>172.5</v>
      </c>
      <c r="L687" s="307"/>
      <c r="M687" s="306"/>
      <c r="N687" s="430">
        <f>(J687*L687+T687)+(M687*K687)</f>
        <v>0</v>
      </c>
      <c r="O687" s="499">
        <v>0</v>
      </c>
      <c r="P687" s="500">
        <v>0</v>
      </c>
      <c r="Q687" s="302"/>
      <c r="R687" s="280">
        <v>0</v>
      </c>
      <c r="S687" s="433">
        <f t="shared" si="115"/>
        <v>0</v>
      </c>
      <c r="T687" s="281">
        <f t="shared" si="114"/>
        <v>0</v>
      </c>
      <c r="U687" s="294" t="s">
        <v>1617</v>
      </c>
    </row>
    <row r="688" spans="1:21" ht="25.5">
      <c r="A688" s="157">
        <f t="shared" si="118"/>
        <v>688</v>
      </c>
      <c r="B688" s="219"/>
      <c r="C688" s="219" t="s">
        <v>14</v>
      </c>
      <c r="D688" s="220" t="s">
        <v>2525</v>
      </c>
      <c r="E688" s="221" t="s">
        <v>558</v>
      </c>
      <c r="F688" s="219">
        <v>1</v>
      </c>
      <c r="G688" s="230">
        <v>20</v>
      </c>
      <c r="H688" s="399" t="s">
        <v>17</v>
      </c>
      <c r="I688" s="223">
        <v>1</v>
      </c>
      <c r="J688" s="374">
        <v>172.5</v>
      </c>
      <c r="K688" s="427">
        <f>J688*I688</f>
        <v>172.5</v>
      </c>
      <c r="L688" s="307"/>
      <c r="M688" s="306"/>
      <c r="N688" s="430">
        <f>(J688*L688+T688)+(M688*K688)</f>
        <v>0</v>
      </c>
      <c r="O688" s="499">
        <v>20</v>
      </c>
      <c r="P688" s="500">
        <v>20</v>
      </c>
      <c r="Q688" s="302"/>
      <c r="R688" s="280">
        <v>0</v>
      </c>
      <c r="S688" s="433">
        <f t="shared" si="115"/>
        <v>0</v>
      </c>
      <c r="T688" s="281">
        <f t="shared" si="114"/>
        <v>0</v>
      </c>
      <c r="U688" s="294" t="s">
        <v>1617</v>
      </c>
    </row>
    <row r="689" spans="1:21" ht="25.5">
      <c r="A689" s="157">
        <f t="shared" si="118"/>
        <v>689</v>
      </c>
      <c r="B689" s="219"/>
      <c r="C689" s="219" t="s">
        <v>14</v>
      </c>
      <c r="D689" s="220" t="s">
        <v>2526</v>
      </c>
      <c r="E689" s="221" t="s">
        <v>558</v>
      </c>
      <c r="F689" s="219">
        <v>1</v>
      </c>
      <c r="G689" s="225">
        <v>22</v>
      </c>
      <c r="H689" s="399" t="s">
        <v>18</v>
      </c>
      <c r="I689" s="223">
        <v>1</v>
      </c>
      <c r="J689" s="374">
        <v>181.17</v>
      </c>
      <c r="K689" s="427">
        <f t="shared" si="116"/>
        <v>181.17</v>
      </c>
      <c r="L689" s="307"/>
      <c r="M689" s="306"/>
      <c r="N689" s="430">
        <f t="shared" si="117"/>
        <v>0</v>
      </c>
      <c r="O689" s="499">
        <v>0</v>
      </c>
      <c r="P689" s="500">
        <v>0</v>
      </c>
      <c r="Q689" s="302"/>
      <c r="R689" s="280">
        <v>0</v>
      </c>
      <c r="S689" s="433">
        <f t="shared" si="115"/>
        <v>0</v>
      </c>
      <c r="T689" s="281">
        <f t="shared" si="114"/>
        <v>0</v>
      </c>
      <c r="U689" s="224" t="s">
        <v>1340</v>
      </c>
    </row>
    <row r="690" spans="1:21" ht="25.5">
      <c r="A690" s="157">
        <f t="shared" si="118"/>
        <v>690</v>
      </c>
      <c r="B690" s="219"/>
      <c r="C690" s="219" t="s">
        <v>14</v>
      </c>
      <c r="D690" s="220" t="s">
        <v>2527</v>
      </c>
      <c r="E690" s="221" t="s">
        <v>558</v>
      </c>
      <c r="F690" s="219">
        <v>1</v>
      </c>
      <c r="G690" s="225">
        <v>20</v>
      </c>
      <c r="H690" s="399" t="s">
        <v>19</v>
      </c>
      <c r="I690" s="223">
        <v>1</v>
      </c>
      <c r="J690" s="374">
        <v>181.17</v>
      </c>
      <c r="K690" s="427">
        <f t="shared" si="116"/>
        <v>181.17</v>
      </c>
      <c r="L690" s="307"/>
      <c r="M690" s="306"/>
      <c r="N690" s="430">
        <f t="shared" si="117"/>
        <v>0</v>
      </c>
      <c r="O690" s="499">
        <v>0</v>
      </c>
      <c r="P690" s="500">
        <v>0</v>
      </c>
      <c r="Q690" s="302"/>
      <c r="R690" s="280">
        <v>0</v>
      </c>
      <c r="S690" s="433">
        <f t="shared" si="115"/>
        <v>0</v>
      </c>
      <c r="T690" s="281">
        <f t="shared" si="114"/>
        <v>0</v>
      </c>
      <c r="U690" s="224" t="s">
        <v>1340</v>
      </c>
    </row>
    <row r="691" spans="1:21" ht="25.5">
      <c r="A691" s="157">
        <f t="shared" si="118"/>
        <v>691</v>
      </c>
      <c r="B691" s="219"/>
      <c r="C691" s="219" t="s">
        <v>14</v>
      </c>
      <c r="D691" s="220" t="s">
        <v>2528</v>
      </c>
      <c r="E691" s="221" t="s">
        <v>558</v>
      </c>
      <c r="F691" s="219">
        <v>1</v>
      </c>
      <c r="G691" s="225">
        <v>22</v>
      </c>
      <c r="H691" s="399" t="s">
        <v>20</v>
      </c>
      <c r="I691" s="223">
        <v>1</v>
      </c>
      <c r="J691" s="374">
        <v>181.17</v>
      </c>
      <c r="K691" s="427">
        <f t="shared" si="116"/>
        <v>181.17</v>
      </c>
      <c r="L691" s="307"/>
      <c r="M691" s="306"/>
      <c r="N691" s="430">
        <f t="shared" si="117"/>
        <v>0</v>
      </c>
      <c r="O691" s="499">
        <v>0</v>
      </c>
      <c r="P691" s="500">
        <v>0</v>
      </c>
      <c r="Q691" s="302"/>
      <c r="R691" s="280">
        <v>0</v>
      </c>
      <c r="S691" s="433">
        <f t="shared" si="115"/>
        <v>0</v>
      </c>
      <c r="T691" s="281">
        <f t="shared" si="114"/>
        <v>0</v>
      </c>
      <c r="U691" s="224" t="s">
        <v>1340</v>
      </c>
    </row>
    <row r="692" spans="1:21" ht="25.5">
      <c r="A692" s="157">
        <f t="shared" si="118"/>
        <v>692</v>
      </c>
      <c r="B692" s="219"/>
      <c r="C692" s="377" t="s">
        <v>14</v>
      </c>
      <c r="D692" s="379" t="s">
        <v>3673</v>
      </c>
      <c r="E692" s="221" t="s">
        <v>558</v>
      </c>
      <c r="F692" s="219">
        <v>1</v>
      </c>
      <c r="G692" s="225">
        <v>20</v>
      </c>
      <c r="H692" s="399" t="s">
        <v>21</v>
      </c>
      <c r="I692" s="223">
        <v>1</v>
      </c>
      <c r="J692" s="374">
        <v>181.17</v>
      </c>
      <c r="K692" s="427">
        <f t="shared" si="116"/>
        <v>181.17</v>
      </c>
      <c r="L692" s="307"/>
      <c r="M692" s="306"/>
      <c r="N692" s="430">
        <f t="shared" si="117"/>
        <v>0</v>
      </c>
      <c r="O692" s="499">
        <v>0</v>
      </c>
      <c r="P692" s="500">
        <v>0</v>
      </c>
      <c r="Q692" s="279"/>
      <c r="R692" s="280">
        <v>0</v>
      </c>
      <c r="S692" s="433">
        <f t="shared" si="115"/>
        <v>0</v>
      </c>
      <c r="T692" s="281">
        <f t="shared" si="114"/>
        <v>0</v>
      </c>
      <c r="U692" s="224" t="s">
        <v>1340</v>
      </c>
    </row>
    <row r="693" spans="1:21" ht="12.75">
      <c r="A693" s="157">
        <f t="shared" si="118"/>
        <v>693</v>
      </c>
      <c r="B693" s="219"/>
      <c r="C693" s="219" t="s">
        <v>14</v>
      </c>
      <c r="D693" s="220" t="s">
        <v>16</v>
      </c>
      <c r="E693" s="221" t="s">
        <v>558</v>
      </c>
      <c r="F693" s="219">
        <v>1</v>
      </c>
      <c r="G693" s="225">
        <v>12</v>
      </c>
      <c r="H693" s="503" t="s">
        <v>3035</v>
      </c>
      <c r="I693" s="223">
        <v>1</v>
      </c>
      <c r="J693" s="374">
        <v>187.71</v>
      </c>
      <c r="K693" s="427">
        <f t="shared" si="116"/>
        <v>187.71</v>
      </c>
      <c r="L693" s="307"/>
      <c r="M693" s="306"/>
      <c r="N693" s="430">
        <f t="shared" si="117"/>
        <v>0</v>
      </c>
      <c r="O693" s="499">
        <v>0</v>
      </c>
      <c r="P693" s="500">
        <v>0</v>
      </c>
      <c r="Q693" s="279"/>
      <c r="R693" s="280">
        <v>0</v>
      </c>
      <c r="S693" s="433">
        <f t="shared" si="115"/>
        <v>0</v>
      </c>
      <c r="T693" s="281">
        <f t="shared" si="114"/>
        <v>0</v>
      </c>
      <c r="U693" s="297" t="s">
        <v>1615</v>
      </c>
    </row>
    <row r="694" spans="1:21" ht="25.5">
      <c r="A694" s="157">
        <f t="shared" si="118"/>
        <v>694</v>
      </c>
      <c r="B694" s="219"/>
      <c r="C694" s="219" t="s">
        <v>2529</v>
      </c>
      <c r="D694" s="220" t="s">
        <v>2530</v>
      </c>
      <c r="E694" s="221" t="s">
        <v>558</v>
      </c>
      <c r="F694" s="219">
        <v>1</v>
      </c>
      <c r="G694" s="225">
        <v>8</v>
      </c>
      <c r="H694" s="399" t="s">
        <v>22</v>
      </c>
      <c r="I694" s="223">
        <v>1</v>
      </c>
      <c r="J694" s="374">
        <v>164.97</v>
      </c>
      <c r="K694" s="427">
        <f t="shared" si="116"/>
        <v>164.97</v>
      </c>
      <c r="L694" s="307"/>
      <c r="M694" s="306"/>
      <c r="N694" s="430">
        <f t="shared" si="117"/>
        <v>0</v>
      </c>
      <c r="O694" s="499">
        <v>8</v>
      </c>
      <c r="P694" s="500">
        <v>8</v>
      </c>
      <c r="Q694" s="279"/>
      <c r="R694" s="280">
        <v>0</v>
      </c>
      <c r="S694" s="433">
        <f t="shared" si="115"/>
        <v>0</v>
      </c>
      <c r="T694" s="281">
        <f t="shared" si="114"/>
        <v>0</v>
      </c>
      <c r="U694" s="297" t="s">
        <v>1615</v>
      </c>
    </row>
    <row r="695" spans="1:21" ht="25.5">
      <c r="A695" s="157">
        <f t="shared" si="118"/>
        <v>695</v>
      </c>
      <c r="B695" s="219"/>
      <c r="C695" s="219" t="s">
        <v>2531</v>
      </c>
      <c r="D695" s="220" t="s">
        <v>2532</v>
      </c>
      <c r="E695" s="221" t="s">
        <v>558</v>
      </c>
      <c r="F695" s="219">
        <v>1</v>
      </c>
      <c r="G695" s="230">
        <v>20</v>
      </c>
      <c r="H695" s="399" t="s">
        <v>23</v>
      </c>
      <c r="I695" s="223">
        <v>1</v>
      </c>
      <c r="J695" s="374">
        <v>172.5</v>
      </c>
      <c r="K695" s="427">
        <f t="shared" si="116"/>
        <v>172.5</v>
      </c>
      <c r="L695" s="307"/>
      <c r="M695" s="306"/>
      <c r="N695" s="430">
        <f t="shared" si="117"/>
        <v>0</v>
      </c>
      <c r="O695" s="499">
        <v>0</v>
      </c>
      <c r="P695" s="500">
        <v>0</v>
      </c>
      <c r="Q695" s="302"/>
      <c r="R695" s="280">
        <v>0</v>
      </c>
      <c r="S695" s="433">
        <f t="shared" si="115"/>
        <v>0</v>
      </c>
      <c r="T695" s="281">
        <f t="shared" si="114"/>
        <v>0</v>
      </c>
      <c r="U695" s="294" t="s">
        <v>1617</v>
      </c>
    </row>
    <row r="696" spans="1:21" ht="25.5">
      <c r="A696" s="157">
        <f t="shared" si="118"/>
        <v>696</v>
      </c>
      <c r="B696" s="219"/>
      <c r="C696" s="219" t="s">
        <v>14</v>
      </c>
      <c r="D696" s="220" t="s">
        <v>2533</v>
      </c>
      <c r="E696" s="221" t="s">
        <v>558</v>
      </c>
      <c r="F696" s="219">
        <v>1</v>
      </c>
      <c r="G696" s="225">
        <v>20</v>
      </c>
      <c r="H696" s="399" t="s">
        <v>24</v>
      </c>
      <c r="I696" s="223">
        <v>1</v>
      </c>
      <c r="J696" s="374">
        <v>177.23</v>
      </c>
      <c r="K696" s="427">
        <f t="shared" si="116"/>
        <v>177.23</v>
      </c>
      <c r="L696" s="307"/>
      <c r="M696" s="306"/>
      <c r="N696" s="430">
        <f t="shared" si="117"/>
        <v>0</v>
      </c>
      <c r="O696" s="499">
        <v>1</v>
      </c>
      <c r="P696" s="500">
        <v>1</v>
      </c>
      <c r="Q696" s="302"/>
      <c r="R696" s="280">
        <v>0</v>
      </c>
      <c r="S696" s="433">
        <f t="shared" si="115"/>
        <v>0</v>
      </c>
      <c r="T696" s="281">
        <f t="shared" si="114"/>
        <v>0</v>
      </c>
      <c r="U696" s="224" t="s">
        <v>1340</v>
      </c>
    </row>
    <row r="697" spans="1:21" ht="12.75">
      <c r="A697" s="157">
        <f t="shared" si="118"/>
        <v>697</v>
      </c>
      <c r="B697" s="219"/>
      <c r="C697" s="219" t="s">
        <v>14</v>
      </c>
      <c r="D697" s="220" t="s">
        <v>2534</v>
      </c>
      <c r="E697" s="221" t="s">
        <v>558</v>
      </c>
      <c r="F697" s="219">
        <v>1</v>
      </c>
      <c r="G697" s="225">
        <v>20</v>
      </c>
      <c r="H697" s="399" t="s">
        <v>25</v>
      </c>
      <c r="I697" s="223">
        <v>1</v>
      </c>
      <c r="J697" s="374">
        <v>177.23</v>
      </c>
      <c r="K697" s="427">
        <f t="shared" si="116"/>
        <v>177.23</v>
      </c>
      <c r="L697" s="307"/>
      <c r="M697" s="306"/>
      <c r="N697" s="430">
        <f t="shared" si="117"/>
        <v>0</v>
      </c>
      <c r="O697" s="499">
        <v>0</v>
      </c>
      <c r="P697" s="500">
        <v>0</v>
      </c>
      <c r="Q697" s="302"/>
      <c r="R697" s="280">
        <v>0</v>
      </c>
      <c r="S697" s="433">
        <f t="shared" si="115"/>
        <v>0</v>
      </c>
      <c r="T697" s="281">
        <f t="shared" si="114"/>
        <v>0</v>
      </c>
      <c r="U697" s="224" t="s">
        <v>1340</v>
      </c>
    </row>
    <row r="698" spans="1:21" ht="12.75">
      <c r="A698" s="157">
        <f t="shared" si="118"/>
        <v>698</v>
      </c>
      <c r="B698" s="219"/>
      <c r="C698" s="377"/>
      <c r="D698" s="379" t="s">
        <v>2450</v>
      </c>
      <c r="E698" s="221" t="s">
        <v>558</v>
      </c>
      <c r="F698" s="219">
        <v>1</v>
      </c>
      <c r="G698" s="225">
        <v>75</v>
      </c>
      <c r="H698" s="502"/>
      <c r="I698" s="223">
        <v>1</v>
      </c>
      <c r="J698" s="374">
        <v>144.75</v>
      </c>
      <c r="K698" s="427">
        <f t="shared" si="116"/>
        <v>144.75</v>
      </c>
      <c r="L698" s="307"/>
      <c r="M698" s="306"/>
      <c r="N698" s="430">
        <f t="shared" si="117"/>
        <v>0</v>
      </c>
      <c r="O698" s="499">
        <v>0</v>
      </c>
      <c r="P698" s="500">
        <v>0</v>
      </c>
      <c r="Q698" s="302"/>
      <c r="R698" s="280">
        <v>0</v>
      </c>
      <c r="S698" s="433">
        <f t="shared" si="115"/>
        <v>0</v>
      </c>
      <c r="T698" s="281">
        <f t="shared" si="114"/>
        <v>0</v>
      </c>
      <c r="U698" s="292" t="s">
        <v>1341</v>
      </c>
    </row>
    <row r="699" spans="1:21" ht="12.75">
      <c r="A699" s="157">
        <f t="shared" si="118"/>
        <v>699</v>
      </c>
      <c r="B699" s="219"/>
      <c r="C699" s="219" t="s">
        <v>14</v>
      </c>
      <c r="D699" s="220" t="s">
        <v>2535</v>
      </c>
      <c r="E699" s="221" t="s">
        <v>558</v>
      </c>
      <c r="F699" s="219">
        <v>1</v>
      </c>
      <c r="G699" s="225">
        <v>25</v>
      </c>
      <c r="H699" s="399" t="s">
        <v>26</v>
      </c>
      <c r="I699" s="223">
        <v>1</v>
      </c>
      <c r="J699" s="374">
        <v>175.5</v>
      </c>
      <c r="K699" s="427">
        <f t="shared" si="116"/>
        <v>175.5</v>
      </c>
      <c r="L699" s="307"/>
      <c r="M699" s="306"/>
      <c r="N699" s="430">
        <f t="shared" si="117"/>
        <v>0</v>
      </c>
      <c r="O699" s="499">
        <v>0</v>
      </c>
      <c r="P699" s="500">
        <v>0</v>
      </c>
      <c r="Q699" s="279"/>
      <c r="R699" s="280">
        <v>0</v>
      </c>
      <c r="S699" s="433">
        <f t="shared" si="115"/>
        <v>0</v>
      </c>
      <c r="T699" s="281">
        <f t="shared" si="114"/>
        <v>0</v>
      </c>
      <c r="U699" s="294" t="s">
        <v>1617</v>
      </c>
    </row>
    <row r="700" spans="1:21" ht="25.5">
      <c r="A700" s="157">
        <f t="shared" si="118"/>
        <v>700</v>
      </c>
      <c r="B700" s="219"/>
      <c r="C700" s="219" t="s">
        <v>14</v>
      </c>
      <c r="D700" s="220" t="s">
        <v>2536</v>
      </c>
      <c r="E700" s="221" t="s">
        <v>558</v>
      </c>
      <c r="F700" s="219">
        <v>1</v>
      </c>
      <c r="G700" s="225">
        <v>25</v>
      </c>
      <c r="H700" s="399" t="s">
        <v>27</v>
      </c>
      <c r="I700" s="223">
        <v>1</v>
      </c>
      <c r="J700" s="374">
        <v>174.75</v>
      </c>
      <c r="K700" s="427">
        <f t="shared" si="116"/>
        <v>174.75</v>
      </c>
      <c r="L700" s="307"/>
      <c r="M700" s="306"/>
      <c r="N700" s="430">
        <f t="shared" si="117"/>
        <v>0</v>
      </c>
      <c r="O700" s="499">
        <v>0</v>
      </c>
      <c r="P700" s="500">
        <v>0</v>
      </c>
      <c r="Q700" s="279"/>
      <c r="R700" s="280">
        <v>0</v>
      </c>
      <c r="S700" s="433">
        <f t="shared" si="115"/>
        <v>0</v>
      </c>
      <c r="T700" s="281">
        <f t="shared" si="114"/>
        <v>0</v>
      </c>
      <c r="U700" s="294" t="s">
        <v>1617</v>
      </c>
    </row>
    <row r="701" spans="1:21" ht="12.75">
      <c r="A701" s="157">
        <f t="shared" si="118"/>
        <v>701</v>
      </c>
      <c r="B701" s="219"/>
      <c r="C701" s="219" t="s">
        <v>14</v>
      </c>
      <c r="D701" s="220" t="s">
        <v>2537</v>
      </c>
      <c r="E701" s="221" t="s">
        <v>558</v>
      </c>
      <c r="F701" s="219">
        <v>1</v>
      </c>
      <c r="G701" s="225">
        <v>25</v>
      </c>
      <c r="H701" s="399" t="s">
        <v>28</v>
      </c>
      <c r="I701" s="223">
        <v>1</v>
      </c>
      <c r="J701" s="374">
        <v>174</v>
      </c>
      <c r="K701" s="427">
        <f t="shared" si="116"/>
        <v>174</v>
      </c>
      <c r="L701" s="307"/>
      <c r="M701" s="306"/>
      <c r="N701" s="430">
        <f t="shared" si="117"/>
        <v>0</v>
      </c>
      <c r="O701" s="499">
        <v>0</v>
      </c>
      <c r="P701" s="500">
        <v>0</v>
      </c>
      <c r="Q701" s="279"/>
      <c r="R701" s="280">
        <v>0</v>
      </c>
      <c r="S701" s="433">
        <f t="shared" si="115"/>
        <v>0</v>
      </c>
      <c r="T701" s="281">
        <f t="shared" si="114"/>
        <v>0</v>
      </c>
      <c r="U701" s="294" t="s">
        <v>1617</v>
      </c>
    </row>
    <row r="702" spans="1:21" ht="12.75">
      <c r="A702" s="157">
        <f t="shared" si="118"/>
        <v>702</v>
      </c>
      <c r="B702" s="219"/>
      <c r="C702" s="219" t="s">
        <v>14</v>
      </c>
      <c r="D702" s="220" t="s">
        <v>2538</v>
      </c>
      <c r="E702" s="221" t="s">
        <v>558</v>
      </c>
      <c r="F702" s="219">
        <v>1</v>
      </c>
      <c r="G702" s="225">
        <v>30</v>
      </c>
      <c r="H702" s="399" t="s">
        <v>29</v>
      </c>
      <c r="I702" s="223">
        <v>1</v>
      </c>
      <c r="J702" s="374">
        <v>157.5</v>
      </c>
      <c r="K702" s="427">
        <f t="shared" si="116"/>
        <v>157.5</v>
      </c>
      <c r="L702" s="307"/>
      <c r="M702" s="306"/>
      <c r="N702" s="430">
        <f t="shared" si="117"/>
        <v>0</v>
      </c>
      <c r="O702" s="499">
        <v>20</v>
      </c>
      <c r="P702" s="500">
        <v>20</v>
      </c>
      <c r="Q702" s="279"/>
      <c r="R702" s="280">
        <v>0</v>
      </c>
      <c r="S702" s="433">
        <f t="shared" si="115"/>
        <v>0</v>
      </c>
      <c r="T702" s="281">
        <f t="shared" si="114"/>
        <v>0</v>
      </c>
      <c r="U702" s="294" t="s">
        <v>1617</v>
      </c>
    </row>
    <row r="703" spans="1:21" ht="12.75">
      <c r="A703" s="157">
        <f t="shared" si="118"/>
        <v>703</v>
      </c>
      <c r="B703" s="219"/>
      <c r="C703" s="219" t="s">
        <v>14</v>
      </c>
      <c r="D703" s="220" t="s">
        <v>2539</v>
      </c>
      <c r="E703" s="221" t="s">
        <v>558</v>
      </c>
      <c r="F703" s="219">
        <v>1</v>
      </c>
      <c r="G703" s="230">
        <v>20</v>
      </c>
      <c r="H703" s="399" t="s">
        <v>30</v>
      </c>
      <c r="I703" s="223">
        <v>1</v>
      </c>
      <c r="J703" s="374">
        <v>171</v>
      </c>
      <c r="K703" s="427">
        <f t="shared" si="116"/>
        <v>171</v>
      </c>
      <c r="L703" s="307"/>
      <c r="M703" s="306"/>
      <c r="N703" s="430">
        <f t="shared" si="117"/>
        <v>0</v>
      </c>
      <c r="O703" s="499">
        <v>20</v>
      </c>
      <c r="P703" s="500">
        <v>20</v>
      </c>
      <c r="Q703" s="279"/>
      <c r="R703" s="280">
        <v>0</v>
      </c>
      <c r="S703" s="433">
        <f t="shared" si="115"/>
        <v>0</v>
      </c>
      <c r="T703" s="281">
        <f t="shared" si="114"/>
        <v>0</v>
      </c>
      <c r="U703" s="294" t="s">
        <v>1617</v>
      </c>
    </row>
    <row r="704" spans="1:21" ht="25.5">
      <c r="A704" s="157">
        <f t="shared" si="118"/>
        <v>704</v>
      </c>
      <c r="B704" s="219"/>
      <c r="C704" s="219" t="s">
        <v>14</v>
      </c>
      <c r="D704" s="220" t="s">
        <v>2540</v>
      </c>
      <c r="E704" s="221" t="s">
        <v>558</v>
      </c>
      <c r="F704" s="219">
        <v>1</v>
      </c>
      <c r="G704" s="230">
        <v>25</v>
      </c>
      <c r="H704" s="399" t="s">
        <v>31</v>
      </c>
      <c r="I704" s="223">
        <v>1</v>
      </c>
      <c r="J704" s="374">
        <v>172.5</v>
      </c>
      <c r="K704" s="427">
        <f t="shared" si="116"/>
        <v>172.5</v>
      </c>
      <c r="L704" s="307"/>
      <c r="M704" s="306"/>
      <c r="N704" s="430">
        <f t="shared" si="117"/>
        <v>0</v>
      </c>
      <c r="O704" s="499">
        <v>20</v>
      </c>
      <c r="P704" s="500">
        <v>20</v>
      </c>
      <c r="Q704" s="279"/>
      <c r="R704" s="280">
        <v>0</v>
      </c>
      <c r="S704" s="433">
        <f t="shared" si="115"/>
        <v>0</v>
      </c>
      <c r="T704" s="281">
        <f t="shared" si="114"/>
        <v>0</v>
      </c>
      <c r="U704" s="294" t="s">
        <v>1617</v>
      </c>
    </row>
    <row r="705" spans="1:21" ht="12.75">
      <c r="A705" s="157">
        <f t="shared" si="118"/>
        <v>705</v>
      </c>
      <c r="B705" s="219"/>
      <c r="C705" s="219" t="s">
        <v>14</v>
      </c>
      <c r="D705" s="220" t="s">
        <v>2541</v>
      </c>
      <c r="E705" s="221" t="s">
        <v>558</v>
      </c>
      <c r="F705" s="219">
        <v>1</v>
      </c>
      <c r="G705" s="230">
        <v>30</v>
      </c>
      <c r="H705" s="399" t="s">
        <v>32</v>
      </c>
      <c r="I705" s="223">
        <v>1</v>
      </c>
      <c r="J705" s="374">
        <v>171</v>
      </c>
      <c r="K705" s="427">
        <f t="shared" si="116"/>
        <v>171</v>
      </c>
      <c r="L705" s="307"/>
      <c r="M705" s="306"/>
      <c r="N705" s="430">
        <f t="shared" si="117"/>
        <v>0</v>
      </c>
      <c r="O705" s="499">
        <v>0</v>
      </c>
      <c r="P705" s="500">
        <v>0</v>
      </c>
      <c r="Q705" s="279"/>
      <c r="R705" s="280">
        <v>0</v>
      </c>
      <c r="S705" s="433">
        <f t="shared" si="115"/>
        <v>0</v>
      </c>
      <c r="T705" s="281">
        <f t="shared" si="114"/>
        <v>0</v>
      </c>
      <c r="U705" s="294" t="s">
        <v>1617</v>
      </c>
    </row>
    <row r="706" spans="1:21" ht="12.75">
      <c r="A706" s="157">
        <f t="shared" si="118"/>
        <v>706</v>
      </c>
      <c r="B706" s="219"/>
      <c r="C706" s="219" t="s">
        <v>14</v>
      </c>
      <c r="D706" s="220" t="s">
        <v>2542</v>
      </c>
      <c r="E706" s="221" t="s">
        <v>558</v>
      </c>
      <c r="F706" s="219">
        <v>1</v>
      </c>
      <c r="G706" s="230">
        <v>25</v>
      </c>
      <c r="H706" s="399" t="s">
        <v>33</v>
      </c>
      <c r="I706" s="223">
        <v>1</v>
      </c>
      <c r="J706" s="374">
        <v>153</v>
      </c>
      <c r="K706" s="427">
        <f t="shared" si="116"/>
        <v>153</v>
      </c>
      <c r="L706" s="307"/>
      <c r="M706" s="306"/>
      <c r="N706" s="430">
        <f t="shared" si="117"/>
        <v>0</v>
      </c>
      <c r="O706" s="499">
        <v>18</v>
      </c>
      <c r="P706" s="500">
        <v>18</v>
      </c>
      <c r="Q706" s="279"/>
      <c r="R706" s="280">
        <v>0</v>
      </c>
      <c r="S706" s="433">
        <f t="shared" si="115"/>
        <v>0</v>
      </c>
      <c r="T706" s="281">
        <f t="shared" si="114"/>
        <v>0</v>
      </c>
      <c r="U706" s="294" t="s">
        <v>1617</v>
      </c>
    </row>
    <row r="707" spans="1:21" ht="25.5">
      <c r="A707" s="157">
        <f t="shared" si="118"/>
        <v>707</v>
      </c>
      <c r="B707" s="219"/>
      <c r="C707" s="219" t="s">
        <v>14</v>
      </c>
      <c r="D707" s="220" t="s">
        <v>2543</v>
      </c>
      <c r="E707" s="221" t="s">
        <v>558</v>
      </c>
      <c r="F707" s="219">
        <v>1</v>
      </c>
      <c r="G707" s="230">
        <v>20</v>
      </c>
      <c r="H707" s="399" t="s">
        <v>34</v>
      </c>
      <c r="I707" s="223">
        <v>1</v>
      </c>
      <c r="J707" s="374">
        <v>171</v>
      </c>
      <c r="K707" s="427">
        <f t="shared" si="116"/>
        <v>171</v>
      </c>
      <c r="L707" s="307"/>
      <c r="M707" s="306"/>
      <c r="N707" s="430">
        <f t="shared" si="117"/>
        <v>0</v>
      </c>
      <c r="O707" s="499">
        <v>20</v>
      </c>
      <c r="P707" s="500">
        <v>20</v>
      </c>
      <c r="Q707" s="279"/>
      <c r="R707" s="280">
        <v>0</v>
      </c>
      <c r="S707" s="433">
        <f t="shared" si="115"/>
        <v>0</v>
      </c>
      <c r="T707" s="281">
        <f t="shared" si="114"/>
        <v>0</v>
      </c>
      <c r="U707" s="294" t="s">
        <v>1617</v>
      </c>
    </row>
    <row r="708" spans="1:21" ht="25.5">
      <c r="A708" s="157">
        <f t="shared" si="118"/>
        <v>708</v>
      </c>
      <c r="B708" s="219"/>
      <c r="C708" s="219" t="s">
        <v>14</v>
      </c>
      <c r="D708" s="220" t="s">
        <v>2544</v>
      </c>
      <c r="E708" s="221" t="s">
        <v>558</v>
      </c>
      <c r="F708" s="219">
        <v>1</v>
      </c>
      <c r="G708" s="230">
        <v>25</v>
      </c>
      <c r="H708" s="399" t="s">
        <v>35</v>
      </c>
      <c r="I708" s="223">
        <v>1</v>
      </c>
      <c r="J708" s="374">
        <v>175.5</v>
      </c>
      <c r="K708" s="427">
        <f t="shared" si="116"/>
        <v>175.5</v>
      </c>
      <c r="L708" s="307"/>
      <c r="M708" s="306"/>
      <c r="N708" s="430">
        <f t="shared" si="117"/>
        <v>0</v>
      </c>
      <c r="O708" s="499">
        <v>20</v>
      </c>
      <c r="P708" s="500">
        <v>20</v>
      </c>
      <c r="Q708" s="279"/>
      <c r="R708" s="280">
        <v>0</v>
      </c>
      <c r="S708" s="433">
        <f t="shared" si="115"/>
        <v>0</v>
      </c>
      <c r="T708" s="281">
        <f t="shared" si="114"/>
        <v>0</v>
      </c>
      <c r="U708" s="294" t="s">
        <v>1617</v>
      </c>
    </row>
    <row r="709" spans="1:21" ht="12.75">
      <c r="A709" s="157">
        <f t="shared" si="118"/>
        <v>709</v>
      </c>
      <c r="B709" s="219"/>
      <c r="C709" s="219" t="s">
        <v>14</v>
      </c>
      <c r="D709" s="220" t="s">
        <v>2545</v>
      </c>
      <c r="E709" s="221" t="s">
        <v>558</v>
      </c>
      <c r="F709" s="219">
        <v>1</v>
      </c>
      <c r="G709" s="230">
        <v>20</v>
      </c>
      <c r="H709" s="399" t="s">
        <v>36</v>
      </c>
      <c r="I709" s="223">
        <v>1</v>
      </c>
      <c r="J709" s="374">
        <v>176.25</v>
      </c>
      <c r="K709" s="427">
        <f t="shared" si="116"/>
        <v>176.25</v>
      </c>
      <c r="L709" s="307"/>
      <c r="M709" s="306"/>
      <c r="N709" s="430">
        <f t="shared" si="117"/>
        <v>0</v>
      </c>
      <c r="O709" s="499">
        <v>20</v>
      </c>
      <c r="P709" s="500">
        <v>20</v>
      </c>
      <c r="Q709" s="279"/>
      <c r="R709" s="280">
        <v>0</v>
      </c>
      <c r="S709" s="433">
        <f t="shared" si="115"/>
        <v>0</v>
      </c>
      <c r="T709" s="281">
        <f t="shared" si="114"/>
        <v>0</v>
      </c>
      <c r="U709" s="294" t="s">
        <v>1617</v>
      </c>
    </row>
    <row r="710" spans="1:21" ht="12.75">
      <c r="A710" s="157">
        <f t="shared" si="118"/>
        <v>710</v>
      </c>
      <c r="B710" s="219"/>
      <c r="C710" s="219" t="s">
        <v>14</v>
      </c>
      <c r="D710" s="220" t="s">
        <v>2546</v>
      </c>
      <c r="E710" s="221" t="s">
        <v>558</v>
      </c>
      <c r="F710" s="219">
        <v>1</v>
      </c>
      <c r="G710" s="230">
        <v>20</v>
      </c>
      <c r="H710" s="399" t="s">
        <v>37</v>
      </c>
      <c r="I710" s="223">
        <v>1</v>
      </c>
      <c r="J710" s="374">
        <v>175.5</v>
      </c>
      <c r="K710" s="427">
        <f t="shared" si="116"/>
        <v>175.5</v>
      </c>
      <c r="L710" s="307"/>
      <c r="M710" s="306"/>
      <c r="N710" s="430">
        <f t="shared" si="117"/>
        <v>0</v>
      </c>
      <c r="O710" s="499">
        <v>20</v>
      </c>
      <c r="P710" s="500">
        <v>20</v>
      </c>
      <c r="Q710" s="279"/>
      <c r="R710" s="280">
        <v>0</v>
      </c>
      <c r="S710" s="433">
        <f t="shared" si="115"/>
        <v>0</v>
      </c>
      <c r="T710" s="281">
        <f t="shared" si="114"/>
        <v>0</v>
      </c>
      <c r="U710" s="294" t="s">
        <v>1617</v>
      </c>
    </row>
    <row r="711" spans="1:21" ht="12.75">
      <c r="A711" s="157">
        <f t="shared" si="118"/>
        <v>711</v>
      </c>
      <c r="B711" s="219"/>
      <c r="C711" s="377">
        <v>0</v>
      </c>
      <c r="D711" s="379">
        <v>0</v>
      </c>
      <c r="E711" s="221" t="s">
        <v>558</v>
      </c>
      <c r="F711" s="219">
        <v>1</v>
      </c>
      <c r="G711" s="225">
        <v>4</v>
      </c>
      <c r="H711" s="600"/>
      <c r="I711" s="223">
        <v>1</v>
      </c>
      <c r="J711" s="374">
        <v>142.65</v>
      </c>
      <c r="K711" s="427">
        <f t="shared" si="116"/>
        <v>142.65</v>
      </c>
      <c r="L711" s="307"/>
      <c r="M711" s="306"/>
      <c r="N711" s="430">
        <f t="shared" si="117"/>
        <v>0</v>
      </c>
      <c r="O711" s="499">
        <v>0</v>
      </c>
      <c r="P711" s="500">
        <v>0</v>
      </c>
      <c r="Q711" s="279"/>
      <c r="R711" s="280">
        <v>0</v>
      </c>
      <c r="S711" s="433">
        <f t="shared" si="115"/>
        <v>0</v>
      </c>
      <c r="T711" s="281">
        <f aca="true" t="shared" si="119" ref="T711:T771">S711*L711</f>
        <v>0</v>
      </c>
      <c r="U711" s="295" t="s">
        <v>1614</v>
      </c>
    </row>
    <row r="712" spans="1:21" ht="25.5">
      <c r="A712" s="157">
        <f t="shared" si="118"/>
        <v>712</v>
      </c>
      <c r="B712" s="219"/>
      <c r="C712" s="219" t="s">
        <v>2519</v>
      </c>
      <c r="D712" s="220" t="s">
        <v>2547</v>
      </c>
      <c r="E712" s="221" t="s">
        <v>558</v>
      </c>
      <c r="F712" s="219">
        <v>1</v>
      </c>
      <c r="G712" s="230">
        <v>20</v>
      </c>
      <c r="H712" s="399" t="s">
        <v>38</v>
      </c>
      <c r="I712" s="223">
        <v>1</v>
      </c>
      <c r="J712" s="374">
        <v>150</v>
      </c>
      <c r="K712" s="427">
        <f t="shared" si="116"/>
        <v>150</v>
      </c>
      <c r="L712" s="307"/>
      <c r="M712" s="306"/>
      <c r="N712" s="430">
        <f t="shared" si="117"/>
        <v>0</v>
      </c>
      <c r="O712" s="499">
        <v>1</v>
      </c>
      <c r="P712" s="500">
        <v>1</v>
      </c>
      <c r="Q712" s="302"/>
      <c r="R712" s="280">
        <v>0</v>
      </c>
      <c r="S712" s="433">
        <f t="shared" si="115"/>
        <v>0</v>
      </c>
      <c r="T712" s="281">
        <f t="shared" si="119"/>
        <v>0</v>
      </c>
      <c r="U712" s="294" t="s">
        <v>1617</v>
      </c>
    </row>
    <row r="713" spans="1:21" ht="25.5">
      <c r="A713" s="157">
        <f t="shared" si="118"/>
        <v>713</v>
      </c>
      <c r="B713" s="219"/>
      <c r="C713" s="219" t="s">
        <v>2519</v>
      </c>
      <c r="D713" s="220" t="s">
        <v>2548</v>
      </c>
      <c r="E713" s="221" t="s">
        <v>558</v>
      </c>
      <c r="F713" s="219">
        <v>1</v>
      </c>
      <c r="G713" s="230">
        <v>15</v>
      </c>
      <c r="H713" s="399" t="s">
        <v>920</v>
      </c>
      <c r="I713" s="223">
        <v>1</v>
      </c>
      <c r="J713" s="374">
        <v>150</v>
      </c>
      <c r="K713" s="427">
        <f t="shared" si="116"/>
        <v>150</v>
      </c>
      <c r="L713" s="307"/>
      <c r="M713" s="306"/>
      <c r="N713" s="430">
        <f t="shared" si="117"/>
        <v>0</v>
      </c>
      <c r="O713" s="499">
        <v>21</v>
      </c>
      <c r="P713" s="500">
        <v>21</v>
      </c>
      <c r="Q713" s="279"/>
      <c r="R713" s="280">
        <v>0</v>
      </c>
      <c r="S713" s="433">
        <f t="shared" si="115"/>
        <v>0</v>
      </c>
      <c r="T713" s="281">
        <f t="shared" si="119"/>
        <v>0</v>
      </c>
      <c r="U713" s="294" t="s">
        <v>1617</v>
      </c>
    </row>
    <row r="714" spans="1:21" ht="12.75">
      <c r="A714" s="157">
        <f t="shared" si="118"/>
        <v>714</v>
      </c>
      <c r="B714" s="219"/>
      <c r="C714" s="219" t="s">
        <v>2519</v>
      </c>
      <c r="D714" s="220" t="s">
        <v>2549</v>
      </c>
      <c r="E714" s="221" t="s">
        <v>558</v>
      </c>
      <c r="F714" s="219">
        <v>1</v>
      </c>
      <c r="G714" s="230">
        <v>15</v>
      </c>
      <c r="H714" s="399" t="s">
        <v>921</v>
      </c>
      <c r="I714" s="223">
        <v>1</v>
      </c>
      <c r="J714" s="374">
        <v>150</v>
      </c>
      <c r="K714" s="427">
        <f t="shared" si="116"/>
        <v>150</v>
      </c>
      <c r="L714" s="307"/>
      <c r="M714" s="306"/>
      <c r="N714" s="430">
        <f t="shared" si="117"/>
        <v>0</v>
      </c>
      <c r="O714" s="499">
        <v>20</v>
      </c>
      <c r="P714" s="500">
        <v>20</v>
      </c>
      <c r="Q714" s="279"/>
      <c r="R714" s="280">
        <v>0</v>
      </c>
      <c r="S714" s="433">
        <f t="shared" si="115"/>
        <v>0</v>
      </c>
      <c r="T714" s="281">
        <f t="shared" si="119"/>
        <v>0</v>
      </c>
      <c r="U714" s="294" t="s">
        <v>1617</v>
      </c>
    </row>
    <row r="715" spans="1:21" ht="25.5">
      <c r="A715" s="157">
        <f t="shared" si="118"/>
        <v>715</v>
      </c>
      <c r="B715" s="219"/>
      <c r="C715" s="219" t="s">
        <v>2519</v>
      </c>
      <c r="D715" s="220" t="s">
        <v>2550</v>
      </c>
      <c r="E715" s="221" t="s">
        <v>558</v>
      </c>
      <c r="F715" s="219">
        <v>1</v>
      </c>
      <c r="G715" s="230">
        <v>15</v>
      </c>
      <c r="H715" s="399" t="s">
        <v>922</v>
      </c>
      <c r="I715" s="223">
        <v>1</v>
      </c>
      <c r="J715" s="374">
        <v>150</v>
      </c>
      <c r="K715" s="427">
        <f t="shared" si="116"/>
        <v>150</v>
      </c>
      <c r="L715" s="307"/>
      <c r="M715" s="306"/>
      <c r="N715" s="430">
        <f t="shared" si="117"/>
        <v>0</v>
      </c>
      <c r="O715" s="499">
        <v>20</v>
      </c>
      <c r="P715" s="500">
        <v>20</v>
      </c>
      <c r="Q715" s="279"/>
      <c r="R715" s="280">
        <v>0</v>
      </c>
      <c r="S715" s="433">
        <f t="shared" si="115"/>
        <v>0</v>
      </c>
      <c r="T715" s="281">
        <f t="shared" si="119"/>
        <v>0</v>
      </c>
      <c r="U715" s="294" t="s">
        <v>1617</v>
      </c>
    </row>
    <row r="716" spans="1:21" ht="12.75">
      <c r="A716" s="157">
        <f t="shared" si="118"/>
        <v>716</v>
      </c>
      <c r="B716" s="219"/>
      <c r="C716" s="219" t="s">
        <v>13</v>
      </c>
      <c r="D716" s="220" t="s">
        <v>2551</v>
      </c>
      <c r="E716" s="221" t="s">
        <v>558</v>
      </c>
      <c r="F716" s="219">
        <v>1</v>
      </c>
      <c r="G716" s="225">
        <v>10</v>
      </c>
      <c r="H716" s="399" t="s">
        <v>923</v>
      </c>
      <c r="I716" s="223">
        <v>1</v>
      </c>
      <c r="J716" s="374">
        <v>180.69</v>
      </c>
      <c r="K716" s="427">
        <f t="shared" si="116"/>
        <v>180.69</v>
      </c>
      <c r="L716" s="307"/>
      <c r="M716" s="306"/>
      <c r="N716" s="430">
        <f t="shared" si="117"/>
        <v>0</v>
      </c>
      <c r="O716" s="499">
        <v>0</v>
      </c>
      <c r="P716" s="500">
        <v>0</v>
      </c>
      <c r="Q716" s="279"/>
      <c r="R716" s="280">
        <v>0</v>
      </c>
      <c r="S716" s="433">
        <f t="shared" si="115"/>
        <v>0</v>
      </c>
      <c r="T716" s="281">
        <f t="shared" si="119"/>
        <v>0</v>
      </c>
      <c r="U716" s="293" t="s">
        <v>1615</v>
      </c>
    </row>
    <row r="717" spans="1:21" ht="12.75">
      <c r="A717" s="157">
        <f t="shared" si="118"/>
        <v>717</v>
      </c>
      <c r="B717" s="219"/>
      <c r="C717" s="219" t="s">
        <v>2391</v>
      </c>
      <c r="D717" s="220" t="s">
        <v>2552</v>
      </c>
      <c r="E717" s="221" t="s">
        <v>558</v>
      </c>
      <c r="F717" s="219">
        <v>1</v>
      </c>
      <c r="G717" s="225">
        <v>20</v>
      </c>
      <c r="H717" s="399" t="s">
        <v>924</v>
      </c>
      <c r="I717" s="223">
        <v>1</v>
      </c>
      <c r="J717" s="374">
        <v>162.75</v>
      </c>
      <c r="K717" s="427">
        <f t="shared" si="116"/>
        <v>162.75</v>
      </c>
      <c r="L717" s="307"/>
      <c r="M717" s="306"/>
      <c r="N717" s="430">
        <f t="shared" si="117"/>
        <v>0</v>
      </c>
      <c r="O717" s="499">
        <v>0</v>
      </c>
      <c r="P717" s="500">
        <v>0</v>
      </c>
      <c r="Q717" s="279"/>
      <c r="R717" s="280">
        <v>0</v>
      </c>
      <c r="S717" s="433">
        <f t="shared" si="115"/>
        <v>0</v>
      </c>
      <c r="T717" s="281">
        <f t="shared" si="119"/>
        <v>0</v>
      </c>
      <c r="U717" s="294" t="s">
        <v>1617</v>
      </c>
    </row>
    <row r="718" spans="1:21" ht="12.75">
      <c r="A718" s="157">
        <f t="shared" si="118"/>
        <v>718</v>
      </c>
      <c r="B718" s="219"/>
      <c r="C718" s="219" t="s">
        <v>2391</v>
      </c>
      <c r="D718" s="220" t="s">
        <v>2553</v>
      </c>
      <c r="E718" s="221" t="s">
        <v>558</v>
      </c>
      <c r="F718" s="219">
        <v>1</v>
      </c>
      <c r="G718" s="225">
        <v>20</v>
      </c>
      <c r="H718" s="399" t="s">
        <v>925</v>
      </c>
      <c r="I718" s="223">
        <v>1</v>
      </c>
      <c r="J718" s="374">
        <v>162.75</v>
      </c>
      <c r="K718" s="427">
        <f t="shared" si="116"/>
        <v>162.75</v>
      </c>
      <c r="L718" s="307"/>
      <c r="M718" s="306"/>
      <c r="N718" s="430">
        <f t="shared" si="117"/>
        <v>0</v>
      </c>
      <c r="O718" s="499">
        <v>20</v>
      </c>
      <c r="P718" s="500">
        <v>20</v>
      </c>
      <c r="Q718" s="279"/>
      <c r="R718" s="280">
        <v>0</v>
      </c>
      <c r="S718" s="433">
        <f t="shared" si="115"/>
        <v>0</v>
      </c>
      <c r="T718" s="281">
        <f t="shared" si="119"/>
        <v>0</v>
      </c>
      <c r="U718" s="294" t="s">
        <v>1617</v>
      </c>
    </row>
    <row r="719" spans="1:21" ht="25.5">
      <c r="A719" s="157">
        <f t="shared" si="118"/>
        <v>719</v>
      </c>
      <c r="B719" s="219"/>
      <c r="C719" s="219" t="s">
        <v>368</v>
      </c>
      <c r="D719" s="220" t="s">
        <v>2554</v>
      </c>
      <c r="E719" s="221" t="s">
        <v>558</v>
      </c>
      <c r="F719" s="219">
        <v>1</v>
      </c>
      <c r="G719" s="230">
        <v>20</v>
      </c>
      <c r="H719" s="399" t="s">
        <v>926</v>
      </c>
      <c r="I719" s="223">
        <v>1</v>
      </c>
      <c r="J719" s="374">
        <v>159.75</v>
      </c>
      <c r="K719" s="427">
        <f t="shared" si="116"/>
        <v>159.75</v>
      </c>
      <c r="L719" s="307"/>
      <c r="M719" s="306"/>
      <c r="N719" s="430">
        <f t="shared" si="117"/>
        <v>0</v>
      </c>
      <c r="O719" s="499">
        <v>22</v>
      </c>
      <c r="P719" s="500">
        <v>22</v>
      </c>
      <c r="Q719" s="279"/>
      <c r="R719" s="280">
        <v>0</v>
      </c>
      <c r="S719" s="433">
        <f t="shared" si="115"/>
        <v>0</v>
      </c>
      <c r="T719" s="281">
        <f t="shared" si="119"/>
        <v>0</v>
      </c>
      <c r="U719" s="294" t="s">
        <v>1617</v>
      </c>
    </row>
    <row r="720" spans="1:21" ht="12.75">
      <c r="A720" s="157">
        <f t="shared" si="118"/>
        <v>720</v>
      </c>
      <c r="B720" s="219"/>
      <c r="C720" s="219" t="s">
        <v>2555</v>
      </c>
      <c r="D720" s="220" t="s">
        <v>2556</v>
      </c>
      <c r="E720" s="221" t="s">
        <v>558</v>
      </c>
      <c r="F720" s="219">
        <v>1</v>
      </c>
      <c r="G720" s="225">
        <v>20</v>
      </c>
      <c r="H720" s="399" t="s">
        <v>927</v>
      </c>
      <c r="I720" s="223">
        <v>1</v>
      </c>
      <c r="J720" s="374">
        <v>177.75</v>
      </c>
      <c r="K720" s="427">
        <f t="shared" si="116"/>
        <v>177.75</v>
      </c>
      <c r="L720" s="307"/>
      <c r="M720" s="306"/>
      <c r="N720" s="430">
        <f t="shared" si="117"/>
        <v>0</v>
      </c>
      <c r="O720" s="499">
        <v>0</v>
      </c>
      <c r="P720" s="500">
        <v>0</v>
      </c>
      <c r="Q720" s="279"/>
      <c r="R720" s="280">
        <v>0</v>
      </c>
      <c r="S720" s="433">
        <f t="shared" si="115"/>
        <v>0</v>
      </c>
      <c r="T720" s="281">
        <f t="shared" si="119"/>
        <v>0</v>
      </c>
      <c r="U720" s="293" t="s">
        <v>1615</v>
      </c>
    </row>
    <row r="721" spans="1:21" ht="25.5">
      <c r="A721" s="157">
        <f t="shared" si="118"/>
        <v>721</v>
      </c>
      <c r="B721" s="219"/>
      <c r="C721" s="219" t="s">
        <v>2557</v>
      </c>
      <c r="D721" s="220" t="s">
        <v>2558</v>
      </c>
      <c r="E721" s="221" t="s">
        <v>558</v>
      </c>
      <c r="F721" s="219">
        <v>1</v>
      </c>
      <c r="G721" s="225">
        <v>25</v>
      </c>
      <c r="H721" s="399" t="s">
        <v>928</v>
      </c>
      <c r="I721" s="223">
        <v>1</v>
      </c>
      <c r="J721" s="374">
        <v>146.35500000000002</v>
      </c>
      <c r="K721" s="427">
        <f t="shared" si="116"/>
        <v>146.35500000000002</v>
      </c>
      <c r="L721" s="307"/>
      <c r="M721" s="306"/>
      <c r="N721" s="430">
        <f t="shared" si="117"/>
        <v>0</v>
      </c>
      <c r="O721" s="499">
        <v>1</v>
      </c>
      <c r="P721" s="500">
        <v>1</v>
      </c>
      <c r="Q721" s="302"/>
      <c r="R721" s="280">
        <v>0</v>
      </c>
      <c r="S721" s="433">
        <f t="shared" si="115"/>
        <v>0</v>
      </c>
      <c r="T721" s="281">
        <f t="shared" si="119"/>
        <v>0</v>
      </c>
      <c r="U721" s="293" t="s">
        <v>1615</v>
      </c>
    </row>
    <row r="722" spans="1:21" ht="12.75">
      <c r="A722" s="157">
        <f t="shared" si="118"/>
        <v>722</v>
      </c>
      <c r="B722" s="219"/>
      <c r="C722" s="377" t="s">
        <v>1578</v>
      </c>
      <c r="D722" s="379" t="s">
        <v>3709</v>
      </c>
      <c r="E722" s="221" t="s">
        <v>558</v>
      </c>
      <c r="F722" s="219">
        <v>1</v>
      </c>
      <c r="G722" s="225">
        <v>15</v>
      </c>
      <c r="H722" s="503" t="s">
        <v>929</v>
      </c>
      <c r="I722" s="223">
        <v>1</v>
      </c>
      <c r="J722" s="374">
        <v>166.2</v>
      </c>
      <c r="K722" s="427">
        <f t="shared" si="116"/>
        <v>166.2</v>
      </c>
      <c r="L722" s="307"/>
      <c r="M722" s="306"/>
      <c r="N722" s="430">
        <f t="shared" si="117"/>
        <v>0</v>
      </c>
      <c r="O722" s="499">
        <v>30</v>
      </c>
      <c r="P722" s="500">
        <v>30</v>
      </c>
      <c r="Q722" s="279"/>
      <c r="R722" s="280">
        <v>0</v>
      </c>
      <c r="S722" s="433">
        <f t="shared" si="115"/>
        <v>0</v>
      </c>
      <c r="T722" s="281">
        <f t="shared" si="119"/>
        <v>0</v>
      </c>
      <c r="U722" s="224" t="s">
        <v>1340</v>
      </c>
    </row>
    <row r="723" spans="1:21" ht="12.75">
      <c r="A723" s="157">
        <f t="shared" si="118"/>
        <v>723</v>
      </c>
      <c r="B723" s="219"/>
      <c r="C723" s="219" t="s">
        <v>1578</v>
      </c>
      <c r="D723" s="220" t="s">
        <v>2559</v>
      </c>
      <c r="E723" s="221" t="s">
        <v>558</v>
      </c>
      <c r="F723" s="219">
        <v>1</v>
      </c>
      <c r="G723" s="225">
        <v>20</v>
      </c>
      <c r="H723" s="399" t="s">
        <v>930</v>
      </c>
      <c r="I723" s="223">
        <v>1</v>
      </c>
      <c r="J723" s="374">
        <v>150.75</v>
      </c>
      <c r="K723" s="427">
        <f t="shared" si="116"/>
        <v>150.75</v>
      </c>
      <c r="L723" s="307"/>
      <c r="M723" s="306"/>
      <c r="N723" s="430">
        <f t="shared" si="117"/>
        <v>0</v>
      </c>
      <c r="O723" s="499">
        <v>4</v>
      </c>
      <c r="P723" s="500">
        <v>4</v>
      </c>
      <c r="Q723" s="279"/>
      <c r="R723" s="280">
        <v>0</v>
      </c>
      <c r="S723" s="433">
        <f t="shared" si="115"/>
        <v>0</v>
      </c>
      <c r="T723" s="281">
        <f t="shared" si="119"/>
        <v>0</v>
      </c>
      <c r="U723" s="294" t="s">
        <v>1617</v>
      </c>
    </row>
    <row r="724" spans="1:21" ht="25.5">
      <c r="A724" s="157">
        <f t="shared" si="118"/>
        <v>724</v>
      </c>
      <c r="B724" s="219"/>
      <c r="C724" s="219" t="s">
        <v>1578</v>
      </c>
      <c r="D724" s="220" t="s">
        <v>2560</v>
      </c>
      <c r="E724" s="221" t="s">
        <v>558</v>
      </c>
      <c r="F724" s="219">
        <v>1</v>
      </c>
      <c r="G724" s="225">
        <v>20</v>
      </c>
      <c r="H724" s="399" t="s">
        <v>931</v>
      </c>
      <c r="I724" s="223">
        <v>1</v>
      </c>
      <c r="J724" s="374">
        <v>150</v>
      </c>
      <c r="K724" s="427">
        <f t="shared" si="116"/>
        <v>150</v>
      </c>
      <c r="L724" s="307"/>
      <c r="M724" s="306"/>
      <c r="N724" s="430">
        <f t="shared" si="117"/>
        <v>0</v>
      </c>
      <c r="O724" s="499">
        <v>2</v>
      </c>
      <c r="P724" s="500">
        <v>2</v>
      </c>
      <c r="Q724" s="279"/>
      <c r="R724" s="280">
        <v>0</v>
      </c>
      <c r="S724" s="433">
        <f t="shared" si="115"/>
        <v>0</v>
      </c>
      <c r="T724" s="281">
        <f t="shared" si="119"/>
        <v>0</v>
      </c>
      <c r="U724" s="294" t="s">
        <v>1617</v>
      </c>
    </row>
    <row r="725" spans="1:21" ht="25.5">
      <c r="A725" s="157">
        <f t="shared" si="118"/>
        <v>725</v>
      </c>
      <c r="B725" s="219"/>
      <c r="C725" s="219" t="s">
        <v>1578</v>
      </c>
      <c r="D725" s="220" t="s">
        <v>2561</v>
      </c>
      <c r="E725" s="221" t="s">
        <v>558</v>
      </c>
      <c r="F725" s="219">
        <v>1</v>
      </c>
      <c r="G725" s="225">
        <v>20</v>
      </c>
      <c r="H725" s="399" t="s">
        <v>932</v>
      </c>
      <c r="I725" s="223">
        <v>1</v>
      </c>
      <c r="J725" s="374">
        <v>150.75</v>
      </c>
      <c r="K725" s="427">
        <f t="shared" si="116"/>
        <v>150.75</v>
      </c>
      <c r="L725" s="307"/>
      <c r="M725" s="306"/>
      <c r="N725" s="430">
        <f t="shared" si="117"/>
        <v>0</v>
      </c>
      <c r="O725" s="499">
        <v>0</v>
      </c>
      <c r="P725" s="500">
        <v>0</v>
      </c>
      <c r="Q725" s="279"/>
      <c r="R725" s="280">
        <v>0</v>
      </c>
      <c r="S725" s="433">
        <f aca="true" t="shared" si="120" ref="S725:S784">R725*J725</f>
        <v>0</v>
      </c>
      <c r="T725" s="281">
        <f t="shared" si="119"/>
        <v>0</v>
      </c>
      <c r="U725" s="294" t="s">
        <v>1617</v>
      </c>
    </row>
    <row r="726" spans="1:21" ht="25.5">
      <c r="A726" s="157">
        <f t="shared" si="118"/>
        <v>726</v>
      </c>
      <c r="B726" s="219"/>
      <c r="C726" s="219" t="s">
        <v>1578</v>
      </c>
      <c r="D726" s="220" t="s">
        <v>2562</v>
      </c>
      <c r="E726" s="221" t="s">
        <v>558</v>
      </c>
      <c r="F726" s="219">
        <v>1</v>
      </c>
      <c r="G726" s="230">
        <v>20</v>
      </c>
      <c r="H726" s="503" t="s">
        <v>933</v>
      </c>
      <c r="I726" s="223">
        <v>1</v>
      </c>
      <c r="J726" s="374">
        <v>149.25</v>
      </c>
      <c r="K726" s="427">
        <f t="shared" si="116"/>
        <v>149.25</v>
      </c>
      <c r="L726" s="307"/>
      <c r="M726" s="306"/>
      <c r="N726" s="430">
        <f t="shared" si="117"/>
        <v>0</v>
      </c>
      <c r="O726" s="499">
        <v>0</v>
      </c>
      <c r="P726" s="500">
        <v>0</v>
      </c>
      <c r="Q726" s="279"/>
      <c r="R726" s="280">
        <v>0</v>
      </c>
      <c r="S726" s="433">
        <f t="shared" si="120"/>
        <v>0</v>
      </c>
      <c r="T726" s="281">
        <f t="shared" si="119"/>
        <v>0</v>
      </c>
      <c r="U726" s="294" t="s">
        <v>1617</v>
      </c>
    </row>
    <row r="727" spans="1:21" ht="25.5">
      <c r="A727" s="157">
        <f t="shared" si="118"/>
        <v>727</v>
      </c>
      <c r="B727" s="219"/>
      <c r="C727" s="219" t="s">
        <v>1578</v>
      </c>
      <c r="D727" s="220" t="s">
        <v>2563</v>
      </c>
      <c r="E727" s="221" t="s">
        <v>558</v>
      </c>
      <c r="F727" s="219">
        <v>1</v>
      </c>
      <c r="G727" s="230">
        <v>20</v>
      </c>
      <c r="H727" s="503" t="s">
        <v>934</v>
      </c>
      <c r="I727" s="223">
        <v>1</v>
      </c>
      <c r="J727" s="374">
        <v>150</v>
      </c>
      <c r="K727" s="427">
        <f t="shared" si="116"/>
        <v>150</v>
      </c>
      <c r="L727" s="307"/>
      <c r="M727" s="306"/>
      <c r="N727" s="430">
        <f t="shared" si="117"/>
        <v>0</v>
      </c>
      <c r="O727" s="499">
        <v>0</v>
      </c>
      <c r="P727" s="500">
        <v>0</v>
      </c>
      <c r="Q727" s="279"/>
      <c r="R727" s="280">
        <v>0</v>
      </c>
      <c r="S727" s="433">
        <f t="shared" si="120"/>
        <v>0</v>
      </c>
      <c r="T727" s="281">
        <f t="shared" si="119"/>
        <v>0</v>
      </c>
      <c r="U727" s="294" t="s">
        <v>1617</v>
      </c>
    </row>
    <row r="728" spans="1:21" ht="25.5">
      <c r="A728" s="157">
        <f t="shared" si="118"/>
        <v>728</v>
      </c>
      <c r="B728" s="219"/>
      <c r="C728" s="219" t="s">
        <v>1578</v>
      </c>
      <c r="D728" s="220" t="s">
        <v>747</v>
      </c>
      <c r="E728" s="221" t="s">
        <v>558</v>
      </c>
      <c r="F728" s="219">
        <v>1</v>
      </c>
      <c r="G728" s="230">
        <v>20</v>
      </c>
      <c r="H728" s="503" t="s">
        <v>3036</v>
      </c>
      <c r="I728" s="223">
        <v>2</v>
      </c>
      <c r="J728" s="374">
        <v>80.33</v>
      </c>
      <c r="K728" s="427">
        <f t="shared" si="116"/>
        <v>160.66</v>
      </c>
      <c r="L728" s="307"/>
      <c r="M728" s="306"/>
      <c r="N728" s="430">
        <f t="shared" si="117"/>
        <v>0</v>
      </c>
      <c r="O728" s="499">
        <v>0</v>
      </c>
      <c r="P728" s="500">
        <v>0</v>
      </c>
      <c r="Q728" s="279"/>
      <c r="R728" s="280">
        <v>0</v>
      </c>
      <c r="S728" s="433">
        <f t="shared" si="120"/>
        <v>0</v>
      </c>
      <c r="T728" s="281">
        <f t="shared" si="119"/>
        <v>0</v>
      </c>
      <c r="U728" s="297" t="s">
        <v>1615</v>
      </c>
    </row>
    <row r="729" spans="1:21" ht="12.75">
      <c r="A729" s="157">
        <f t="shared" si="118"/>
        <v>729</v>
      </c>
      <c r="B729" s="219"/>
      <c r="C729" s="219" t="s">
        <v>1578</v>
      </c>
      <c r="D729" s="220" t="s">
        <v>2564</v>
      </c>
      <c r="E729" s="221" t="s">
        <v>558</v>
      </c>
      <c r="F729" s="219">
        <v>1</v>
      </c>
      <c r="G729" s="225">
        <v>20</v>
      </c>
      <c r="H729" s="503" t="s">
        <v>935</v>
      </c>
      <c r="I729" s="223">
        <v>1</v>
      </c>
      <c r="J729" s="374">
        <v>149.18</v>
      </c>
      <c r="K729" s="427">
        <f t="shared" si="116"/>
        <v>149.18</v>
      </c>
      <c r="L729" s="307"/>
      <c r="M729" s="306"/>
      <c r="N729" s="430">
        <f t="shared" si="117"/>
        <v>0</v>
      </c>
      <c r="O729" s="499">
        <v>0</v>
      </c>
      <c r="P729" s="500">
        <v>0</v>
      </c>
      <c r="Q729" s="279"/>
      <c r="R729" s="280">
        <v>0</v>
      </c>
      <c r="S729" s="433">
        <f t="shared" si="120"/>
        <v>0</v>
      </c>
      <c r="T729" s="281">
        <f t="shared" si="119"/>
        <v>0</v>
      </c>
      <c r="U729" s="297" t="s">
        <v>1615</v>
      </c>
    </row>
    <row r="730" spans="1:21" ht="25.5">
      <c r="A730" s="157">
        <f t="shared" si="118"/>
        <v>730</v>
      </c>
      <c r="B730" s="219"/>
      <c r="C730" s="219" t="s">
        <v>1578</v>
      </c>
      <c r="D730" s="220" t="s">
        <v>1192</v>
      </c>
      <c r="E730" s="221" t="s">
        <v>558</v>
      </c>
      <c r="F730" s="219">
        <v>1</v>
      </c>
      <c r="G730" s="225">
        <v>8</v>
      </c>
      <c r="H730" s="503" t="s">
        <v>1193</v>
      </c>
      <c r="I730" s="223">
        <v>1</v>
      </c>
      <c r="J730" s="374">
        <v>142.11</v>
      </c>
      <c r="K730" s="427">
        <f t="shared" si="116"/>
        <v>142.11</v>
      </c>
      <c r="L730" s="307"/>
      <c r="M730" s="306"/>
      <c r="N730" s="430">
        <f t="shared" si="117"/>
        <v>0</v>
      </c>
      <c r="O730" s="499">
        <v>0</v>
      </c>
      <c r="P730" s="500">
        <v>0</v>
      </c>
      <c r="Q730" s="302"/>
      <c r="R730" s="280">
        <v>0</v>
      </c>
      <c r="S730" s="433">
        <f t="shared" si="120"/>
        <v>0</v>
      </c>
      <c r="T730" s="281">
        <f t="shared" si="119"/>
        <v>0</v>
      </c>
      <c r="U730" s="297" t="s">
        <v>1615</v>
      </c>
    </row>
    <row r="731" spans="1:21" ht="25.5">
      <c r="A731" s="157">
        <f t="shared" si="118"/>
        <v>731</v>
      </c>
      <c r="B731" s="219"/>
      <c r="C731" s="219" t="s">
        <v>1578</v>
      </c>
      <c r="D731" s="220" t="s">
        <v>1194</v>
      </c>
      <c r="E731" s="221" t="s">
        <v>558</v>
      </c>
      <c r="F731" s="219">
        <v>1</v>
      </c>
      <c r="G731" s="225">
        <v>30</v>
      </c>
      <c r="H731" s="503" t="s">
        <v>3037</v>
      </c>
      <c r="I731" s="223">
        <v>1</v>
      </c>
      <c r="J731" s="374">
        <v>145.95</v>
      </c>
      <c r="K731" s="427">
        <f t="shared" si="116"/>
        <v>145.95</v>
      </c>
      <c r="L731" s="307"/>
      <c r="M731" s="306"/>
      <c r="N731" s="430">
        <f t="shared" si="117"/>
        <v>0</v>
      </c>
      <c r="O731" s="499">
        <v>1</v>
      </c>
      <c r="P731" s="500">
        <v>1</v>
      </c>
      <c r="Q731" s="302"/>
      <c r="R731" s="280">
        <v>0</v>
      </c>
      <c r="S731" s="433">
        <f t="shared" si="120"/>
        <v>0</v>
      </c>
      <c r="T731" s="281">
        <f t="shared" si="119"/>
        <v>0</v>
      </c>
      <c r="U731" s="292" t="s">
        <v>1614</v>
      </c>
    </row>
    <row r="732" spans="1:21" ht="12.75">
      <c r="A732" s="157">
        <f t="shared" si="118"/>
        <v>732</v>
      </c>
      <c r="B732" s="219"/>
      <c r="C732" s="219" t="s">
        <v>1578</v>
      </c>
      <c r="D732" s="220" t="s">
        <v>1195</v>
      </c>
      <c r="E732" s="221" t="s">
        <v>558</v>
      </c>
      <c r="F732" s="219">
        <v>1</v>
      </c>
      <c r="G732" s="225">
        <v>7</v>
      </c>
      <c r="H732" s="503" t="s">
        <v>3038</v>
      </c>
      <c r="I732" s="223">
        <v>1</v>
      </c>
      <c r="J732" s="374">
        <v>181.14</v>
      </c>
      <c r="K732" s="427">
        <f t="shared" si="116"/>
        <v>181.14</v>
      </c>
      <c r="L732" s="307"/>
      <c r="M732" s="306"/>
      <c r="N732" s="430">
        <f t="shared" si="117"/>
        <v>0</v>
      </c>
      <c r="O732" s="499">
        <v>6</v>
      </c>
      <c r="P732" s="500">
        <v>6</v>
      </c>
      <c r="Q732" s="302"/>
      <c r="R732" s="280">
        <v>0</v>
      </c>
      <c r="S732" s="433">
        <f t="shared" si="120"/>
        <v>0</v>
      </c>
      <c r="T732" s="281">
        <f t="shared" si="119"/>
        <v>0</v>
      </c>
      <c r="U732" s="292" t="s">
        <v>1614</v>
      </c>
    </row>
    <row r="733" spans="1:21" ht="12.75">
      <c r="A733" s="157">
        <f t="shared" si="118"/>
        <v>733</v>
      </c>
      <c r="B733" s="219"/>
      <c r="C733" s="219" t="s">
        <v>2531</v>
      </c>
      <c r="D733" s="220" t="s">
        <v>2565</v>
      </c>
      <c r="E733" s="221" t="s">
        <v>558</v>
      </c>
      <c r="F733" s="219">
        <v>1</v>
      </c>
      <c r="G733" s="225">
        <v>20</v>
      </c>
      <c r="H733" s="503" t="s">
        <v>936</v>
      </c>
      <c r="I733" s="223">
        <v>1</v>
      </c>
      <c r="J733" s="374">
        <v>192</v>
      </c>
      <c r="K733" s="427">
        <f t="shared" si="116"/>
        <v>192</v>
      </c>
      <c r="L733" s="307"/>
      <c r="M733" s="306"/>
      <c r="N733" s="430">
        <f t="shared" si="117"/>
        <v>0</v>
      </c>
      <c r="O733" s="499">
        <v>3</v>
      </c>
      <c r="P733" s="500">
        <v>3</v>
      </c>
      <c r="Q733" s="279"/>
      <c r="R733" s="280">
        <v>0</v>
      </c>
      <c r="S733" s="433">
        <f t="shared" si="120"/>
        <v>0</v>
      </c>
      <c r="T733" s="281">
        <f t="shared" si="119"/>
        <v>0</v>
      </c>
      <c r="U733" s="294" t="s">
        <v>1617</v>
      </c>
    </row>
    <row r="734" spans="1:21" ht="25.5">
      <c r="A734" s="157">
        <f t="shared" si="118"/>
        <v>734</v>
      </c>
      <c r="B734" s="219"/>
      <c r="C734" s="219" t="s">
        <v>2566</v>
      </c>
      <c r="D734" s="220" t="s">
        <v>2567</v>
      </c>
      <c r="E734" s="221" t="s">
        <v>558</v>
      </c>
      <c r="F734" s="219">
        <v>1</v>
      </c>
      <c r="G734" s="225">
        <v>20</v>
      </c>
      <c r="H734" s="503" t="s">
        <v>937</v>
      </c>
      <c r="I734" s="223">
        <v>1</v>
      </c>
      <c r="J734" s="374">
        <v>171.75</v>
      </c>
      <c r="K734" s="427">
        <f t="shared" si="116"/>
        <v>171.75</v>
      </c>
      <c r="L734" s="307"/>
      <c r="M734" s="306"/>
      <c r="N734" s="430">
        <f t="shared" si="117"/>
        <v>0</v>
      </c>
      <c r="O734" s="499">
        <v>0</v>
      </c>
      <c r="P734" s="500">
        <v>0</v>
      </c>
      <c r="Q734" s="279"/>
      <c r="R734" s="280">
        <v>0</v>
      </c>
      <c r="S734" s="433">
        <f t="shared" si="120"/>
        <v>0</v>
      </c>
      <c r="T734" s="281">
        <f t="shared" si="119"/>
        <v>0</v>
      </c>
      <c r="U734" s="294" t="s">
        <v>1617</v>
      </c>
    </row>
    <row r="735" spans="1:21" ht="12.75">
      <c r="A735" s="157">
        <f t="shared" si="118"/>
        <v>735</v>
      </c>
      <c r="B735" s="219"/>
      <c r="C735" s="219" t="s">
        <v>2566</v>
      </c>
      <c r="D735" s="220" t="s">
        <v>2568</v>
      </c>
      <c r="E735" s="221" t="s">
        <v>558</v>
      </c>
      <c r="F735" s="219">
        <v>1</v>
      </c>
      <c r="G735" s="225">
        <v>20</v>
      </c>
      <c r="H735" s="399" t="s">
        <v>938</v>
      </c>
      <c r="I735" s="223">
        <v>1</v>
      </c>
      <c r="J735" s="374">
        <v>171.75</v>
      </c>
      <c r="K735" s="427">
        <f t="shared" si="116"/>
        <v>171.75</v>
      </c>
      <c r="L735" s="307"/>
      <c r="M735" s="306"/>
      <c r="N735" s="430">
        <f t="shared" si="117"/>
        <v>0</v>
      </c>
      <c r="O735" s="499">
        <v>0</v>
      </c>
      <c r="P735" s="500">
        <v>0</v>
      </c>
      <c r="Q735" s="279"/>
      <c r="R735" s="280">
        <v>0</v>
      </c>
      <c r="S735" s="433">
        <f t="shared" si="120"/>
        <v>0</v>
      </c>
      <c r="T735" s="281">
        <f t="shared" si="119"/>
        <v>0</v>
      </c>
      <c r="U735" s="294" t="s">
        <v>1617</v>
      </c>
    </row>
    <row r="736" spans="1:21" ht="25.5">
      <c r="A736" s="157">
        <f t="shared" si="118"/>
        <v>736</v>
      </c>
      <c r="B736" s="219"/>
      <c r="C736" s="219" t="s">
        <v>2566</v>
      </c>
      <c r="D736" s="220" t="s">
        <v>2569</v>
      </c>
      <c r="E736" s="221" t="s">
        <v>558</v>
      </c>
      <c r="F736" s="219">
        <v>1</v>
      </c>
      <c r="G736" s="225">
        <v>20</v>
      </c>
      <c r="H736" s="399" t="s">
        <v>46</v>
      </c>
      <c r="I736" s="223">
        <v>1</v>
      </c>
      <c r="J736" s="374">
        <v>171.75</v>
      </c>
      <c r="K736" s="427">
        <f t="shared" si="116"/>
        <v>171.75</v>
      </c>
      <c r="L736" s="307"/>
      <c r="M736" s="306"/>
      <c r="N736" s="430">
        <f t="shared" si="117"/>
        <v>0</v>
      </c>
      <c r="O736" s="499">
        <v>10</v>
      </c>
      <c r="P736" s="500">
        <v>10</v>
      </c>
      <c r="Q736" s="279"/>
      <c r="R736" s="280">
        <v>0</v>
      </c>
      <c r="S736" s="433">
        <f t="shared" si="120"/>
        <v>0</v>
      </c>
      <c r="T736" s="281">
        <f t="shared" si="119"/>
        <v>0</v>
      </c>
      <c r="U736" s="294" t="s">
        <v>1617</v>
      </c>
    </row>
    <row r="737" spans="1:21" ht="25.5">
      <c r="A737" s="157">
        <f t="shared" si="118"/>
        <v>737</v>
      </c>
      <c r="B737" s="219"/>
      <c r="C737" s="219" t="s">
        <v>14</v>
      </c>
      <c r="D737" s="220" t="s">
        <v>2570</v>
      </c>
      <c r="E737" s="221" t="s">
        <v>558</v>
      </c>
      <c r="F737" s="219">
        <v>1</v>
      </c>
      <c r="G737" s="225">
        <v>25</v>
      </c>
      <c r="H737" s="399" t="s">
        <v>47</v>
      </c>
      <c r="I737" s="223">
        <v>1</v>
      </c>
      <c r="J737" s="374">
        <v>171</v>
      </c>
      <c r="K737" s="427">
        <f t="shared" si="116"/>
        <v>171</v>
      </c>
      <c r="L737" s="307"/>
      <c r="M737" s="306"/>
      <c r="N737" s="430">
        <f t="shared" si="117"/>
        <v>0</v>
      </c>
      <c r="O737" s="499">
        <v>0</v>
      </c>
      <c r="P737" s="500">
        <v>0</v>
      </c>
      <c r="Q737" s="279"/>
      <c r="R737" s="280">
        <v>0</v>
      </c>
      <c r="S737" s="433">
        <f t="shared" si="120"/>
        <v>0</v>
      </c>
      <c r="T737" s="281">
        <f t="shared" si="119"/>
        <v>0</v>
      </c>
      <c r="U737" s="294" t="s">
        <v>1617</v>
      </c>
    </row>
    <row r="738" spans="1:21" ht="25.5">
      <c r="A738" s="157">
        <f t="shared" si="118"/>
        <v>738</v>
      </c>
      <c r="B738" s="219"/>
      <c r="C738" s="219" t="s">
        <v>14</v>
      </c>
      <c r="D738" s="220" t="s">
        <v>2571</v>
      </c>
      <c r="E738" s="221" t="s">
        <v>558</v>
      </c>
      <c r="F738" s="219">
        <v>1</v>
      </c>
      <c r="G738" s="225">
        <v>25</v>
      </c>
      <c r="H738" s="399" t="s">
        <v>48</v>
      </c>
      <c r="I738" s="223">
        <v>1</v>
      </c>
      <c r="J738" s="374">
        <v>171</v>
      </c>
      <c r="K738" s="427">
        <f aca="true" t="shared" si="121" ref="K738:K743">J738*I738</f>
        <v>171</v>
      </c>
      <c r="L738" s="307"/>
      <c r="M738" s="306"/>
      <c r="N738" s="430">
        <f aca="true" t="shared" si="122" ref="N738:N743">(J738*L738+T738)+(M738*K738)</f>
        <v>0</v>
      </c>
      <c r="O738" s="499">
        <v>0</v>
      </c>
      <c r="P738" s="500">
        <v>0</v>
      </c>
      <c r="Q738" s="279"/>
      <c r="R738" s="280">
        <v>0</v>
      </c>
      <c r="S738" s="433">
        <f t="shared" si="120"/>
        <v>0</v>
      </c>
      <c r="T738" s="281">
        <f t="shared" si="119"/>
        <v>0</v>
      </c>
      <c r="U738" s="294" t="s">
        <v>1617</v>
      </c>
    </row>
    <row r="739" spans="1:21" ht="25.5">
      <c r="A739" s="157">
        <f aca="true" t="shared" si="123" ref="A739:A802">A738+1</f>
        <v>739</v>
      </c>
      <c r="B739" s="219"/>
      <c r="C739" s="219" t="s">
        <v>14</v>
      </c>
      <c r="D739" s="220" t="s">
        <v>2572</v>
      </c>
      <c r="E739" s="221" t="s">
        <v>558</v>
      </c>
      <c r="F739" s="219">
        <v>1</v>
      </c>
      <c r="G739" s="225">
        <v>10</v>
      </c>
      <c r="H739" s="399" t="s">
        <v>49</v>
      </c>
      <c r="I739" s="223">
        <v>1</v>
      </c>
      <c r="J739" s="374">
        <v>171</v>
      </c>
      <c r="K739" s="427">
        <f t="shared" si="121"/>
        <v>171</v>
      </c>
      <c r="L739" s="307"/>
      <c r="M739" s="306"/>
      <c r="N739" s="430">
        <f t="shared" si="122"/>
        <v>0</v>
      </c>
      <c r="O739" s="499">
        <v>0</v>
      </c>
      <c r="P739" s="500">
        <v>0</v>
      </c>
      <c r="Q739" s="279"/>
      <c r="R739" s="280">
        <v>0</v>
      </c>
      <c r="S739" s="433">
        <f t="shared" si="120"/>
        <v>0</v>
      </c>
      <c r="T739" s="281">
        <f t="shared" si="119"/>
        <v>0</v>
      </c>
      <c r="U739" s="294" t="s">
        <v>1617</v>
      </c>
    </row>
    <row r="740" spans="1:21" ht="12.75">
      <c r="A740" s="157">
        <f t="shared" si="123"/>
        <v>740</v>
      </c>
      <c r="B740" s="219"/>
      <c r="C740" s="219" t="s">
        <v>14</v>
      </c>
      <c r="D740" s="220" t="s">
        <v>2573</v>
      </c>
      <c r="E740" s="221" t="s">
        <v>558</v>
      </c>
      <c r="F740" s="219">
        <v>1</v>
      </c>
      <c r="G740" s="230">
        <v>25</v>
      </c>
      <c r="H740" s="399" t="s">
        <v>50</v>
      </c>
      <c r="I740" s="223">
        <v>1</v>
      </c>
      <c r="J740" s="374">
        <v>175.5</v>
      </c>
      <c r="K740" s="427">
        <f t="shared" si="121"/>
        <v>175.5</v>
      </c>
      <c r="L740" s="307"/>
      <c r="M740" s="306"/>
      <c r="N740" s="430">
        <f t="shared" si="122"/>
        <v>0</v>
      </c>
      <c r="O740" s="499">
        <v>0</v>
      </c>
      <c r="P740" s="500">
        <v>0</v>
      </c>
      <c r="Q740" s="279"/>
      <c r="R740" s="280">
        <v>0</v>
      </c>
      <c r="S740" s="433">
        <f t="shared" si="120"/>
        <v>0</v>
      </c>
      <c r="T740" s="281">
        <f t="shared" si="119"/>
        <v>0</v>
      </c>
      <c r="U740" s="294" t="s">
        <v>1617</v>
      </c>
    </row>
    <row r="741" spans="1:21" ht="25.5">
      <c r="A741" s="157">
        <f t="shared" si="123"/>
        <v>741</v>
      </c>
      <c r="B741" s="219"/>
      <c r="C741" s="219" t="s">
        <v>14</v>
      </c>
      <c r="D741" s="220" t="s">
        <v>2574</v>
      </c>
      <c r="E741" s="221" t="s">
        <v>558</v>
      </c>
      <c r="F741" s="219">
        <v>1</v>
      </c>
      <c r="G741" s="230">
        <v>25</v>
      </c>
      <c r="H741" s="399" t="s">
        <v>1395</v>
      </c>
      <c r="I741" s="223">
        <v>1</v>
      </c>
      <c r="J741" s="374">
        <v>171</v>
      </c>
      <c r="K741" s="427">
        <f t="shared" si="121"/>
        <v>171</v>
      </c>
      <c r="L741" s="307"/>
      <c r="M741" s="306"/>
      <c r="N741" s="430">
        <f t="shared" si="122"/>
        <v>0</v>
      </c>
      <c r="O741" s="499">
        <v>0</v>
      </c>
      <c r="P741" s="500">
        <v>0</v>
      </c>
      <c r="Q741" s="279"/>
      <c r="R741" s="280">
        <v>0</v>
      </c>
      <c r="S741" s="433">
        <f t="shared" si="120"/>
        <v>0</v>
      </c>
      <c r="T741" s="281">
        <f t="shared" si="119"/>
        <v>0</v>
      </c>
      <c r="U741" s="294" t="s">
        <v>1617</v>
      </c>
    </row>
    <row r="742" spans="1:21" ht="12.75">
      <c r="A742" s="157">
        <f t="shared" si="123"/>
        <v>742</v>
      </c>
      <c r="B742" s="219"/>
      <c r="C742" s="219" t="s">
        <v>2487</v>
      </c>
      <c r="D742" s="220" t="s">
        <v>2575</v>
      </c>
      <c r="E742" s="221" t="s">
        <v>558</v>
      </c>
      <c r="F742" s="219">
        <v>1</v>
      </c>
      <c r="G742" s="225">
        <v>20</v>
      </c>
      <c r="H742" s="399" t="s">
        <v>1396</v>
      </c>
      <c r="I742" s="223">
        <v>1</v>
      </c>
      <c r="J742" s="374">
        <v>151.5</v>
      </c>
      <c r="K742" s="427">
        <f t="shared" si="121"/>
        <v>151.5</v>
      </c>
      <c r="L742" s="307"/>
      <c r="M742" s="306"/>
      <c r="N742" s="430">
        <f t="shared" si="122"/>
        <v>0</v>
      </c>
      <c r="O742" s="499">
        <v>0</v>
      </c>
      <c r="P742" s="500">
        <v>0</v>
      </c>
      <c r="Q742" s="279"/>
      <c r="R742" s="280">
        <v>0</v>
      </c>
      <c r="S742" s="433">
        <f t="shared" si="120"/>
        <v>0</v>
      </c>
      <c r="T742" s="281">
        <f t="shared" si="119"/>
        <v>0</v>
      </c>
      <c r="U742" s="294" t="s">
        <v>1617</v>
      </c>
    </row>
    <row r="743" spans="1:21" ht="25.5">
      <c r="A743" s="157">
        <f t="shared" si="123"/>
        <v>743</v>
      </c>
      <c r="B743" s="219"/>
      <c r="C743" s="219" t="s">
        <v>13</v>
      </c>
      <c r="D743" s="220" t="s">
        <v>2576</v>
      </c>
      <c r="E743" s="221" t="s">
        <v>558</v>
      </c>
      <c r="F743" s="219">
        <v>1</v>
      </c>
      <c r="G743" s="225">
        <v>20</v>
      </c>
      <c r="H743" s="399" t="s">
        <v>1397</v>
      </c>
      <c r="I743" s="223">
        <v>1</v>
      </c>
      <c r="J743" s="374">
        <v>145.5</v>
      </c>
      <c r="K743" s="427">
        <f t="shared" si="121"/>
        <v>145.5</v>
      </c>
      <c r="L743" s="307"/>
      <c r="M743" s="306"/>
      <c r="N743" s="430">
        <f t="shared" si="122"/>
        <v>0</v>
      </c>
      <c r="O743" s="499">
        <v>0</v>
      </c>
      <c r="P743" s="500">
        <v>0</v>
      </c>
      <c r="Q743" s="279"/>
      <c r="R743" s="280">
        <v>0</v>
      </c>
      <c r="S743" s="433">
        <f t="shared" si="120"/>
        <v>0</v>
      </c>
      <c r="T743" s="281">
        <f t="shared" si="119"/>
        <v>0</v>
      </c>
      <c r="U743" s="294" t="s">
        <v>1617</v>
      </c>
    </row>
    <row r="744" spans="1:21" ht="38.25">
      <c r="A744" s="157">
        <f t="shared" si="123"/>
        <v>744</v>
      </c>
      <c r="B744" s="219"/>
      <c r="C744" s="219" t="s">
        <v>412</v>
      </c>
      <c r="D744" s="220" t="s">
        <v>2577</v>
      </c>
      <c r="E744" s="221" t="s">
        <v>558</v>
      </c>
      <c r="F744" s="219">
        <v>1</v>
      </c>
      <c r="G744" s="225">
        <v>45</v>
      </c>
      <c r="H744" s="417" t="s">
        <v>1398</v>
      </c>
      <c r="I744" s="223">
        <v>2</v>
      </c>
      <c r="J744" s="374">
        <v>81.7575</v>
      </c>
      <c r="K744" s="427">
        <f aca="true" t="shared" si="124" ref="K744:K802">J744*I744</f>
        <v>163.515</v>
      </c>
      <c r="L744" s="307"/>
      <c r="M744" s="306"/>
      <c r="N744" s="430">
        <f aca="true" t="shared" si="125" ref="N744:N802">(J744*L744+T744)+(M744*K744)</f>
        <v>0</v>
      </c>
      <c r="O744" s="499">
        <v>6</v>
      </c>
      <c r="P744" s="500">
        <v>3</v>
      </c>
      <c r="Q744" s="279"/>
      <c r="R744" s="280">
        <v>0</v>
      </c>
      <c r="S744" s="433">
        <f t="shared" si="120"/>
        <v>0</v>
      </c>
      <c r="T744" s="281">
        <f t="shared" si="119"/>
        <v>0</v>
      </c>
      <c r="U744" s="224" t="s">
        <v>1340</v>
      </c>
    </row>
    <row r="745" spans="1:21" ht="38.25">
      <c r="A745" s="157">
        <f t="shared" si="123"/>
        <v>745</v>
      </c>
      <c r="B745" s="219"/>
      <c r="C745" s="219" t="s">
        <v>412</v>
      </c>
      <c r="D745" s="379" t="s">
        <v>3706</v>
      </c>
      <c r="E745" s="221" t="s">
        <v>558</v>
      </c>
      <c r="F745" s="219">
        <v>1</v>
      </c>
      <c r="G745" s="225">
        <v>45</v>
      </c>
      <c r="H745" s="585" t="s">
        <v>3703</v>
      </c>
      <c r="I745" s="223">
        <v>2</v>
      </c>
      <c r="J745" s="374">
        <v>84.0375</v>
      </c>
      <c r="K745" s="427">
        <f t="shared" si="124"/>
        <v>168.075</v>
      </c>
      <c r="L745" s="307"/>
      <c r="M745" s="306"/>
      <c r="N745" s="430">
        <f t="shared" si="125"/>
        <v>0</v>
      </c>
      <c r="O745" s="499">
        <v>0</v>
      </c>
      <c r="P745" s="500">
        <v>0</v>
      </c>
      <c r="Q745" s="279"/>
      <c r="R745" s="280">
        <v>0</v>
      </c>
      <c r="S745" s="433">
        <f t="shared" si="120"/>
        <v>0</v>
      </c>
      <c r="T745" s="281">
        <f t="shared" si="119"/>
        <v>0</v>
      </c>
      <c r="U745" s="224" t="s">
        <v>1340</v>
      </c>
    </row>
    <row r="746" spans="1:21" ht="38.25">
      <c r="A746" s="157">
        <f t="shared" si="123"/>
        <v>746</v>
      </c>
      <c r="B746" s="219"/>
      <c r="C746" s="377" t="s">
        <v>412</v>
      </c>
      <c r="D746" s="379" t="s">
        <v>3705</v>
      </c>
      <c r="E746" s="221" t="s">
        <v>558</v>
      </c>
      <c r="F746" s="219">
        <v>1</v>
      </c>
      <c r="G746" s="225">
        <v>45</v>
      </c>
      <c r="H746" s="585" t="s">
        <v>3704</v>
      </c>
      <c r="I746" s="223">
        <v>2</v>
      </c>
      <c r="J746" s="374">
        <v>84.0375</v>
      </c>
      <c r="K746" s="427">
        <f t="shared" si="124"/>
        <v>168.075</v>
      </c>
      <c r="L746" s="307"/>
      <c r="M746" s="306"/>
      <c r="N746" s="430">
        <f t="shared" si="125"/>
        <v>0</v>
      </c>
      <c r="O746" s="499">
        <v>100</v>
      </c>
      <c r="P746" s="500">
        <v>50</v>
      </c>
      <c r="Q746" s="279"/>
      <c r="R746" s="280">
        <v>0</v>
      </c>
      <c r="S746" s="433">
        <f t="shared" si="120"/>
        <v>0</v>
      </c>
      <c r="T746" s="281">
        <f t="shared" si="119"/>
        <v>0</v>
      </c>
      <c r="U746" s="224" t="s">
        <v>1340</v>
      </c>
    </row>
    <row r="747" spans="1:21" ht="38.25">
      <c r="A747" s="157">
        <f t="shared" si="123"/>
        <v>747</v>
      </c>
      <c r="B747" s="219"/>
      <c r="C747" s="219" t="s">
        <v>412</v>
      </c>
      <c r="D747" s="220" t="s">
        <v>2578</v>
      </c>
      <c r="E747" s="221" t="s">
        <v>558</v>
      </c>
      <c r="F747" s="219">
        <v>1</v>
      </c>
      <c r="G747" s="225">
        <v>15</v>
      </c>
      <c r="H747" s="417" t="s">
        <v>443</v>
      </c>
      <c r="I747" s="223">
        <v>2</v>
      </c>
      <c r="J747" s="374">
        <v>81.7575</v>
      </c>
      <c r="K747" s="427">
        <f t="shared" si="124"/>
        <v>163.515</v>
      </c>
      <c r="L747" s="307"/>
      <c r="M747" s="306"/>
      <c r="N747" s="430">
        <f t="shared" si="125"/>
        <v>0</v>
      </c>
      <c r="O747" s="499">
        <v>0</v>
      </c>
      <c r="P747" s="500">
        <v>0</v>
      </c>
      <c r="Q747" s="279"/>
      <c r="R747" s="280">
        <v>0</v>
      </c>
      <c r="S747" s="433">
        <f t="shared" si="120"/>
        <v>0</v>
      </c>
      <c r="T747" s="281">
        <f t="shared" si="119"/>
        <v>0</v>
      </c>
      <c r="U747" s="224" t="s">
        <v>1340</v>
      </c>
    </row>
    <row r="748" spans="1:21" ht="38.25">
      <c r="A748" s="157">
        <f t="shared" si="123"/>
        <v>748</v>
      </c>
      <c r="B748" s="219"/>
      <c r="C748" s="219" t="s">
        <v>412</v>
      </c>
      <c r="D748" s="220" t="s">
        <v>2579</v>
      </c>
      <c r="E748" s="221" t="s">
        <v>558</v>
      </c>
      <c r="F748" s="219">
        <v>1</v>
      </c>
      <c r="G748" s="225">
        <v>16</v>
      </c>
      <c r="H748" s="417" t="s">
        <v>444</v>
      </c>
      <c r="I748" s="223">
        <v>2</v>
      </c>
      <c r="J748" s="374">
        <v>81.7575</v>
      </c>
      <c r="K748" s="427">
        <f t="shared" si="124"/>
        <v>163.515</v>
      </c>
      <c r="L748" s="307"/>
      <c r="M748" s="306"/>
      <c r="N748" s="430">
        <f t="shared" si="125"/>
        <v>0</v>
      </c>
      <c r="O748" s="499">
        <v>0</v>
      </c>
      <c r="P748" s="500">
        <v>0</v>
      </c>
      <c r="Q748" s="279"/>
      <c r="R748" s="280">
        <v>0</v>
      </c>
      <c r="S748" s="433">
        <f t="shared" si="120"/>
        <v>0</v>
      </c>
      <c r="T748" s="281">
        <f t="shared" si="119"/>
        <v>0</v>
      </c>
      <c r="U748" s="224" t="s">
        <v>1340</v>
      </c>
    </row>
    <row r="749" spans="1:21" ht="38.25">
      <c r="A749" s="157">
        <f t="shared" si="123"/>
        <v>749</v>
      </c>
      <c r="B749" s="219"/>
      <c r="C749" s="219" t="s">
        <v>412</v>
      </c>
      <c r="D749" s="379" t="s">
        <v>3707</v>
      </c>
      <c r="E749" s="221" t="s">
        <v>558</v>
      </c>
      <c r="F749" s="219">
        <v>1</v>
      </c>
      <c r="G749" s="225">
        <v>10</v>
      </c>
      <c r="H749" s="417" t="s">
        <v>445</v>
      </c>
      <c r="I749" s="223">
        <v>2</v>
      </c>
      <c r="J749" s="374">
        <v>84.0375</v>
      </c>
      <c r="K749" s="427">
        <f t="shared" si="124"/>
        <v>168.075</v>
      </c>
      <c r="L749" s="307"/>
      <c r="M749" s="306"/>
      <c r="N749" s="430">
        <f t="shared" si="125"/>
        <v>0</v>
      </c>
      <c r="O749" s="499">
        <v>60</v>
      </c>
      <c r="P749" s="500">
        <v>30</v>
      </c>
      <c r="Q749" s="279"/>
      <c r="R749" s="280">
        <v>0</v>
      </c>
      <c r="S749" s="433">
        <f t="shared" si="120"/>
        <v>0</v>
      </c>
      <c r="T749" s="281">
        <f t="shared" si="119"/>
        <v>0</v>
      </c>
      <c r="U749" s="224" t="s">
        <v>1340</v>
      </c>
    </row>
    <row r="750" spans="1:21" ht="51">
      <c r="A750" s="157">
        <f t="shared" si="123"/>
        <v>750</v>
      </c>
      <c r="B750" s="219"/>
      <c r="C750" s="219" t="s">
        <v>412</v>
      </c>
      <c r="D750" s="379" t="s">
        <v>3708</v>
      </c>
      <c r="E750" s="221" t="s">
        <v>558</v>
      </c>
      <c r="F750" s="219">
        <v>1</v>
      </c>
      <c r="G750" s="225">
        <v>10</v>
      </c>
      <c r="H750" s="417" t="s">
        <v>446</v>
      </c>
      <c r="I750" s="223">
        <v>2</v>
      </c>
      <c r="J750" s="374">
        <v>84.0375</v>
      </c>
      <c r="K750" s="427">
        <f t="shared" si="124"/>
        <v>168.075</v>
      </c>
      <c r="L750" s="307"/>
      <c r="M750" s="306"/>
      <c r="N750" s="430">
        <f t="shared" si="125"/>
        <v>0</v>
      </c>
      <c r="O750" s="499">
        <v>60</v>
      </c>
      <c r="P750" s="500">
        <v>30</v>
      </c>
      <c r="Q750" s="279"/>
      <c r="R750" s="280">
        <v>0</v>
      </c>
      <c r="S750" s="433">
        <f t="shared" si="120"/>
        <v>0</v>
      </c>
      <c r="T750" s="281">
        <f t="shared" si="119"/>
        <v>0</v>
      </c>
      <c r="U750" s="224" t="s">
        <v>1340</v>
      </c>
    </row>
    <row r="751" spans="1:21" ht="12.75">
      <c r="A751" s="157">
        <f t="shared" si="123"/>
        <v>751</v>
      </c>
      <c r="B751" s="219"/>
      <c r="C751" s="219" t="s">
        <v>2580</v>
      </c>
      <c r="D751" s="220" t="s">
        <v>2581</v>
      </c>
      <c r="E751" s="221" t="s">
        <v>558</v>
      </c>
      <c r="F751" s="219">
        <v>1</v>
      </c>
      <c r="G751" s="225">
        <v>0</v>
      </c>
      <c r="H751" s="418" t="s">
        <v>447</v>
      </c>
      <c r="I751" s="223">
        <v>24</v>
      </c>
      <c r="J751" s="374">
        <v>4.978958333333334</v>
      </c>
      <c r="K751" s="427">
        <f t="shared" si="124"/>
        <v>119.495</v>
      </c>
      <c r="L751" s="307"/>
      <c r="M751" s="306"/>
      <c r="N751" s="430">
        <f t="shared" si="125"/>
        <v>0</v>
      </c>
      <c r="O751" s="499">
        <v>24</v>
      </c>
      <c r="P751" s="500">
        <v>1</v>
      </c>
      <c r="Q751" s="302"/>
      <c r="R751" s="280">
        <v>0</v>
      </c>
      <c r="S751" s="433">
        <f t="shared" si="120"/>
        <v>0</v>
      </c>
      <c r="T751" s="281">
        <f t="shared" si="119"/>
        <v>0</v>
      </c>
      <c r="U751" s="224" t="s">
        <v>1340</v>
      </c>
    </row>
    <row r="752" spans="1:21" ht="24">
      <c r="A752" s="157">
        <f t="shared" si="123"/>
        <v>752</v>
      </c>
      <c r="B752" s="219"/>
      <c r="C752" s="219" t="s">
        <v>2580</v>
      </c>
      <c r="D752" s="220" t="s">
        <v>2582</v>
      </c>
      <c r="E752" s="221" t="s">
        <v>558</v>
      </c>
      <c r="F752" s="219">
        <v>1</v>
      </c>
      <c r="G752" s="225">
        <v>0</v>
      </c>
      <c r="H752" s="418" t="s">
        <v>448</v>
      </c>
      <c r="I752" s="223">
        <v>24</v>
      </c>
      <c r="J752" s="386">
        <v>4.978958333333334</v>
      </c>
      <c r="K752" s="427">
        <f t="shared" si="124"/>
        <v>119.495</v>
      </c>
      <c r="L752" s="307"/>
      <c r="M752" s="306"/>
      <c r="N752" s="430">
        <f t="shared" si="125"/>
        <v>0</v>
      </c>
      <c r="O752" s="499">
        <v>48</v>
      </c>
      <c r="P752" s="500">
        <v>2</v>
      </c>
      <c r="Q752" s="302"/>
      <c r="R752" s="280">
        <v>0</v>
      </c>
      <c r="S752" s="433">
        <f t="shared" si="120"/>
        <v>0</v>
      </c>
      <c r="T752" s="281">
        <f t="shared" si="119"/>
        <v>0</v>
      </c>
      <c r="U752" s="224" t="s">
        <v>1340</v>
      </c>
    </row>
    <row r="753" spans="1:21" ht="24">
      <c r="A753" s="157">
        <f t="shared" si="123"/>
        <v>753</v>
      </c>
      <c r="B753" s="219"/>
      <c r="C753" s="219" t="s">
        <v>1758</v>
      </c>
      <c r="D753" s="220" t="s">
        <v>2583</v>
      </c>
      <c r="E753" s="221" t="s">
        <v>558</v>
      </c>
      <c r="F753" s="219">
        <v>1</v>
      </c>
      <c r="G753" s="225">
        <v>0</v>
      </c>
      <c r="H753" s="418" t="s">
        <v>449</v>
      </c>
      <c r="I753" s="223">
        <v>15</v>
      </c>
      <c r="J753" s="386">
        <v>10.536333333333335</v>
      </c>
      <c r="K753" s="427">
        <f t="shared" si="124"/>
        <v>158.04500000000002</v>
      </c>
      <c r="L753" s="307"/>
      <c r="M753" s="306"/>
      <c r="N753" s="430">
        <f t="shared" si="125"/>
        <v>0</v>
      </c>
      <c r="O753" s="499">
        <v>0</v>
      </c>
      <c r="P753" s="500">
        <v>0</v>
      </c>
      <c r="Q753" s="302"/>
      <c r="R753" s="280">
        <v>0</v>
      </c>
      <c r="S753" s="433">
        <f t="shared" si="120"/>
        <v>0</v>
      </c>
      <c r="T753" s="281">
        <f t="shared" si="119"/>
        <v>0</v>
      </c>
      <c r="U753" s="224" t="s">
        <v>1340</v>
      </c>
    </row>
    <row r="754" spans="1:21" ht="12.75">
      <c r="A754" s="157">
        <f t="shared" si="123"/>
        <v>754</v>
      </c>
      <c r="B754" s="219"/>
      <c r="C754" s="219" t="s">
        <v>1758</v>
      </c>
      <c r="D754" s="220" t="s">
        <v>2584</v>
      </c>
      <c r="E754" s="221" t="s">
        <v>558</v>
      </c>
      <c r="F754" s="219">
        <v>1</v>
      </c>
      <c r="G754" s="225">
        <v>0</v>
      </c>
      <c r="H754" s="418" t="s">
        <v>450</v>
      </c>
      <c r="I754" s="223">
        <v>15</v>
      </c>
      <c r="J754" s="386">
        <v>8.698333333333332</v>
      </c>
      <c r="K754" s="427">
        <f t="shared" si="124"/>
        <v>130.475</v>
      </c>
      <c r="L754" s="307"/>
      <c r="M754" s="306"/>
      <c r="N754" s="430">
        <f t="shared" si="125"/>
        <v>0</v>
      </c>
      <c r="O754" s="499">
        <v>15</v>
      </c>
      <c r="P754" s="500">
        <v>1</v>
      </c>
      <c r="Q754" s="302"/>
      <c r="R754" s="280">
        <v>0</v>
      </c>
      <c r="S754" s="433">
        <f t="shared" si="120"/>
        <v>0</v>
      </c>
      <c r="T754" s="281">
        <f t="shared" si="119"/>
        <v>0</v>
      </c>
      <c r="U754" s="224" t="s">
        <v>1340</v>
      </c>
    </row>
    <row r="755" spans="1:21" ht="12.75">
      <c r="A755" s="157">
        <f t="shared" si="123"/>
        <v>755</v>
      </c>
      <c r="B755" s="219"/>
      <c r="C755" s="219" t="s">
        <v>1758</v>
      </c>
      <c r="D755" s="220" t="s">
        <v>2585</v>
      </c>
      <c r="E755" s="221" t="s">
        <v>558</v>
      </c>
      <c r="F755" s="219">
        <v>1</v>
      </c>
      <c r="G755" s="225">
        <v>0</v>
      </c>
      <c r="H755" s="418" t="s">
        <v>451</v>
      </c>
      <c r="I755" s="223">
        <v>15</v>
      </c>
      <c r="J755" s="386">
        <v>8.698333333333332</v>
      </c>
      <c r="K755" s="427">
        <f t="shared" si="124"/>
        <v>130.475</v>
      </c>
      <c r="L755" s="307"/>
      <c r="M755" s="306"/>
      <c r="N755" s="430">
        <f t="shared" si="125"/>
        <v>0</v>
      </c>
      <c r="O755" s="499">
        <v>60</v>
      </c>
      <c r="P755" s="500">
        <v>4</v>
      </c>
      <c r="Q755" s="302"/>
      <c r="R755" s="280">
        <v>0</v>
      </c>
      <c r="S755" s="433">
        <f t="shared" si="120"/>
        <v>0</v>
      </c>
      <c r="T755" s="281">
        <f t="shared" si="119"/>
        <v>0</v>
      </c>
      <c r="U755" s="224" t="s">
        <v>1340</v>
      </c>
    </row>
    <row r="756" spans="1:21" ht="12.75">
      <c r="A756" s="157">
        <f t="shared" si="123"/>
        <v>756</v>
      </c>
      <c r="B756" s="219"/>
      <c r="C756" s="219" t="s">
        <v>1758</v>
      </c>
      <c r="D756" s="220" t="s">
        <v>2586</v>
      </c>
      <c r="E756" s="221" t="s">
        <v>558</v>
      </c>
      <c r="F756" s="219">
        <v>1</v>
      </c>
      <c r="G756" s="225">
        <v>0</v>
      </c>
      <c r="H756" s="418" t="s">
        <v>452</v>
      </c>
      <c r="I756" s="223">
        <v>15</v>
      </c>
      <c r="J756" s="386">
        <v>8.698333333333332</v>
      </c>
      <c r="K756" s="427">
        <f t="shared" si="124"/>
        <v>130.475</v>
      </c>
      <c r="L756" s="307"/>
      <c r="M756" s="306"/>
      <c r="N756" s="430">
        <f t="shared" si="125"/>
        <v>0</v>
      </c>
      <c r="O756" s="499">
        <v>0</v>
      </c>
      <c r="P756" s="500">
        <v>0</v>
      </c>
      <c r="Q756" s="302"/>
      <c r="R756" s="280">
        <v>0</v>
      </c>
      <c r="S756" s="433">
        <f t="shared" si="120"/>
        <v>0</v>
      </c>
      <c r="T756" s="281">
        <f t="shared" si="119"/>
        <v>0</v>
      </c>
      <c r="U756" s="224" t="s">
        <v>1340</v>
      </c>
    </row>
    <row r="757" spans="1:21" ht="12.75">
      <c r="A757" s="157">
        <f t="shared" si="123"/>
        <v>757</v>
      </c>
      <c r="B757" s="219"/>
      <c r="C757" s="219" t="s">
        <v>1758</v>
      </c>
      <c r="D757" s="220" t="s">
        <v>2587</v>
      </c>
      <c r="E757" s="221" t="s">
        <v>558</v>
      </c>
      <c r="F757" s="219">
        <v>1</v>
      </c>
      <c r="G757" s="225">
        <v>0</v>
      </c>
      <c r="H757" s="418" t="s">
        <v>453</v>
      </c>
      <c r="I757" s="223">
        <v>15</v>
      </c>
      <c r="J757" s="386">
        <v>8.698333333333332</v>
      </c>
      <c r="K757" s="427">
        <f t="shared" si="124"/>
        <v>130.475</v>
      </c>
      <c r="L757" s="307"/>
      <c r="M757" s="306"/>
      <c r="N757" s="430">
        <f t="shared" si="125"/>
        <v>0</v>
      </c>
      <c r="O757" s="499">
        <v>0</v>
      </c>
      <c r="P757" s="500">
        <v>0</v>
      </c>
      <c r="Q757" s="302"/>
      <c r="R757" s="280">
        <v>0</v>
      </c>
      <c r="S757" s="433">
        <f t="shared" si="120"/>
        <v>0</v>
      </c>
      <c r="T757" s="281">
        <f t="shared" si="119"/>
        <v>0</v>
      </c>
      <c r="U757" s="224" t="s">
        <v>1340</v>
      </c>
    </row>
    <row r="758" spans="1:21" ht="12.75">
      <c r="A758" s="157">
        <f t="shared" si="123"/>
        <v>758</v>
      </c>
      <c r="B758" s="219"/>
      <c r="C758" s="219" t="s">
        <v>1758</v>
      </c>
      <c r="D758" s="220" t="s">
        <v>2588</v>
      </c>
      <c r="E758" s="221" t="s">
        <v>558</v>
      </c>
      <c r="F758" s="219">
        <v>1</v>
      </c>
      <c r="G758" s="225">
        <v>0</v>
      </c>
      <c r="H758" s="418" t="s">
        <v>454</v>
      </c>
      <c r="I758" s="223">
        <v>15</v>
      </c>
      <c r="J758" s="386">
        <v>8.698333333333332</v>
      </c>
      <c r="K758" s="427">
        <f t="shared" si="124"/>
        <v>130.475</v>
      </c>
      <c r="L758" s="307"/>
      <c r="M758" s="306"/>
      <c r="N758" s="430">
        <f t="shared" si="125"/>
        <v>0</v>
      </c>
      <c r="O758" s="499">
        <v>30</v>
      </c>
      <c r="P758" s="500">
        <v>2</v>
      </c>
      <c r="Q758" s="302"/>
      <c r="R758" s="280">
        <v>0</v>
      </c>
      <c r="S758" s="433">
        <f t="shared" si="120"/>
        <v>0</v>
      </c>
      <c r="T758" s="281">
        <f t="shared" si="119"/>
        <v>0</v>
      </c>
      <c r="U758" s="224" t="s">
        <v>1340</v>
      </c>
    </row>
    <row r="759" spans="1:21" ht="12.75">
      <c r="A759" s="157">
        <f t="shared" si="123"/>
        <v>759</v>
      </c>
      <c r="B759" s="219"/>
      <c r="C759" s="219" t="s">
        <v>1758</v>
      </c>
      <c r="D759" s="220" t="s">
        <v>2589</v>
      </c>
      <c r="E759" s="221" t="s">
        <v>558</v>
      </c>
      <c r="F759" s="219">
        <v>1</v>
      </c>
      <c r="G759" s="225">
        <v>0</v>
      </c>
      <c r="H759" s="418" t="s">
        <v>455</v>
      </c>
      <c r="I759" s="223">
        <v>15</v>
      </c>
      <c r="J759" s="386">
        <v>8.698333333333332</v>
      </c>
      <c r="K759" s="427">
        <f t="shared" si="124"/>
        <v>130.475</v>
      </c>
      <c r="L759" s="307"/>
      <c r="M759" s="306"/>
      <c r="N759" s="430">
        <f t="shared" si="125"/>
        <v>0</v>
      </c>
      <c r="O759" s="499">
        <v>0</v>
      </c>
      <c r="P759" s="500">
        <v>0</v>
      </c>
      <c r="Q759" s="302"/>
      <c r="R759" s="280">
        <v>0</v>
      </c>
      <c r="S759" s="433">
        <f t="shared" si="120"/>
        <v>0</v>
      </c>
      <c r="T759" s="281">
        <f t="shared" si="119"/>
        <v>0</v>
      </c>
      <c r="U759" s="224" t="s">
        <v>1340</v>
      </c>
    </row>
    <row r="760" spans="1:21" ht="24">
      <c r="A760" s="157">
        <f t="shared" si="123"/>
        <v>760</v>
      </c>
      <c r="B760" s="219"/>
      <c r="C760" s="219" t="s">
        <v>1758</v>
      </c>
      <c r="D760" s="220" t="s">
        <v>2590</v>
      </c>
      <c r="E760" s="221" t="s">
        <v>558</v>
      </c>
      <c r="F760" s="219">
        <v>1</v>
      </c>
      <c r="G760" s="225">
        <v>0</v>
      </c>
      <c r="H760" s="418" t="s">
        <v>456</v>
      </c>
      <c r="I760" s="223">
        <v>15</v>
      </c>
      <c r="J760" s="386">
        <v>11.338333333333333</v>
      </c>
      <c r="K760" s="427">
        <f t="shared" si="124"/>
        <v>170.075</v>
      </c>
      <c r="L760" s="307"/>
      <c r="M760" s="306"/>
      <c r="N760" s="430">
        <f t="shared" si="125"/>
        <v>0</v>
      </c>
      <c r="O760" s="499">
        <v>0</v>
      </c>
      <c r="P760" s="500">
        <v>0</v>
      </c>
      <c r="Q760" s="302"/>
      <c r="R760" s="280">
        <v>0</v>
      </c>
      <c r="S760" s="433">
        <f t="shared" si="120"/>
        <v>0</v>
      </c>
      <c r="T760" s="281">
        <f t="shared" si="119"/>
        <v>0</v>
      </c>
      <c r="U760" s="224" t="s">
        <v>1340</v>
      </c>
    </row>
    <row r="761" spans="1:21" ht="12.75">
      <c r="A761" s="157">
        <f t="shared" si="123"/>
        <v>761</v>
      </c>
      <c r="B761" s="219"/>
      <c r="C761" s="219" t="s">
        <v>1758</v>
      </c>
      <c r="D761" s="220" t="s">
        <v>2591</v>
      </c>
      <c r="E761" s="221" t="s">
        <v>558</v>
      </c>
      <c r="F761" s="219">
        <v>1</v>
      </c>
      <c r="G761" s="225">
        <v>25</v>
      </c>
      <c r="H761" s="406" t="s">
        <v>457</v>
      </c>
      <c r="I761" s="223">
        <v>25</v>
      </c>
      <c r="J761" s="386">
        <v>9.5606</v>
      </c>
      <c r="K761" s="427">
        <f t="shared" si="124"/>
        <v>239.01500000000001</v>
      </c>
      <c r="L761" s="307"/>
      <c r="M761" s="306"/>
      <c r="N761" s="430">
        <f t="shared" si="125"/>
        <v>0</v>
      </c>
      <c r="O761" s="499">
        <v>0</v>
      </c>
      <c r="P761" s="500">
        <v>0</v>
      </c>
      <c r="Q761" s="279"/>
      <c r="R761" s="280">
        <v>0</v>
      </c>
      <c r="S761" s="433">
        <f t="shared" si="120"/>
        <v>0</v>
      </c>
      <c r="T761" s="281">
        <f t="shared" si="119"/>
        <v>0</v>
      </c>
      <c r="U761" s="293" t="s">
        <v>1615</v>
      </c>
    </row>
    <row r="762" spans="1:21" ht="12.75">
      <c r="A762" s="157">
        <f t="shared" si="123"/>
        <v>762</v>
      </c>
      <c r="B762" s="219"/>
      <c r="C762" s="219" t="s">
        <v>1758</v>
      </c>
      <c r="D762" s="220" t="s">
        <v>2592</v>
      </c>
      <c r="E762" s="221" t="s">
        <v>558</v>
      </c>
      <c r="F762" s="219">
        <v>1</v>
      </c>
      <c r="G762" s="225">
        <v>25</v>
      </c>
      <c r="H762" s="406" t="s">
        <v>458</v>
      </c>
      <c r="I762" s="223">
        <v>25</v>
      </c>
      <c r="J762" s="386">
        <v>9.5606</v>
      </c>
      <c r="K762" s="427">
        <f t="shared" si="124"/>
        <v>239.01500000000001</v>
      </c>
      <c r="L762" s="307"/>
      <c r="M762" s="306"/>
      <c r="N762" s="430">
        <f t="shared" si="125"/>
        <v>0</v>
      </c>
      <c r="O762" s="499">
        <v>0</v>
      </c>
      <c r="P762" s="500">
        <v>0</v>
      </c>
      <c r="Q762" s="279"/>
      <c r="R762" s="280">
        <v>0</v>
      </c>
      <c r="S762" s="433">
        <f t="shared" si="120"/>
        <v>0</v>
      </c>
      <c r="T762" s="281">
        <f t="shared" si="119"/>
        <v>0</v>
      </c>
      <c r="U762" s="293" t="s">
        <v>1615</v>
      </c>
    </row>
    <row r="763" spans="1:21" ht="12.75">
      <c r="A763" s="157">
        <f t="shared" si="123"/>
        <v>763</v>
      </c>
      <c r="B763" s="219"/>
      <c r="C763" s="219" t="s">
        <v>1758</v>
      </c>
      <c r="D763" s="220" t="s">
        <v>2593</v>
      </c>
      <c r="E763" s="221" t="s">
        <v>558</v>
      </c>
      <c r="F763" s="219">
        <v>1</v>
      </c>
      <c r="G763" s="225">
        <v>25</v>
      </c>
      <c r="H763" s="406" t="s">
        <v>459</v>
      </c>
      <c r="I763" s="223">
        <v>25</v>
      </c>
      <c r="J763" s="386">
        <v>9.5606</v>
      </c>
      <c r="K763" s="427">
        <f t="shared" si="124"/>
        <v>239.01500000000001</v>
      </c>
      <c r="L763" s="307"/>
      <c r="M763" s="306"/>
      <c r="N763" s="430">
        <f t="shared" si="125"/>
        <v>0</v>
      </c>
      <c r="O763" s="499">
        <v>50</v>
      </c>
      <c r="P763" s="500">
        <v>2</v>
      </c>
      <c r="Q763" s="279"/>
      <c r="R763" s="280">
        <v>0</v>
      </c>
      <c r="S763" s="433">
        <f t="shared" si="120"/>
        <v>0</v>
      </c>
      <c r="T763" s="281">
        <f t="shared" si="119"/>
        <v>0</v>
      </c>
      <c r="U763" s="293" t="s">
        <v>1615</v>
      </c>
    </row>
    <row r="764" spans="1:21" ht="12.75">
      <c r="A764" s="157">
        <f t="shared" si="123"/>
        <v>764</v>
      </c>
      <c r="B764" s="219"/>
      <c r="C764" s="219" t="s">
        <v>1758</v>
      </c>
      <c r="D764" s="381" t="str">
        <f>'[1]PRODUCT ACQ. &amp; DIS. SUMMERY'!J786</f>
        <v>R83812</v>
      </c>
      <c r="E764" s="221" t="s">
        <v>558</v>
      </c>
      <c r="F764" s="219">
        <v>1</v>
      </c>
      <c r="G764" s="225">
        <v>25</v>
      </c>
      <c r="H764" s="536" t="s">
        <v>3683</v>
      </c>
      <c r="I764" s="223">
        <v>25</v>
      </c>
      <c r="J764" s="386">
        <v>16.02</v>
      </c>
      <c r="K764" s="427">
        <f t="shared" si="124"/>
        <v>400.5</v>
      </c>
      <c r="L764" s="307"/>
      <c r="M764" s="306"/>
      <c r="N764" s="430">
        <f t="shared" si="125"/>
        <v>0</v>
      </c>
      <c r="O764" s="499">
        <v>0</v>
      </c>
      <c r="P764" s="500">
        <v>0</v>
      </c>
      <c r="Q764" s="279"/>
      <c r="R764" s="280">
        <v>0</v>
      </c>
      <c r="S764" s="433">
        <f t="shared" si="120"/>
        <v>0</v>
      </c>
      <c r="T764" s="281">
        <f t="shared" si="119"/>
        <v>0</v>
      </c>
      <c r="U764" s="293" t="s">
        <v>1615</v>
      </c>
    </row>
    <row r="765" spans="1:21" ht="12.75">
      <c r="A765" s="157">
        <f t="shared" si="123"/>
        <v>765</v>
      </c>
      <c r="B765" s="219"/>
      <c r="C765" s="219" t="s">
        <v>1758</v>
      </c>
      <c r="D765" s="220" t="s">
        <v>2594</v>
      </c>
      <c r="E765" s="221" t="s">
        <v>558</v>
      </c>
      <c r="F765" s="219">
        <v>1</v>
      </c>
      <c r="G765" s="225">
        <v>26</v>
      </c>
      <c r="H765" s="406" t="s">
        <v>460</v>
      </c>
      <c r="I765" s="223">
        <v>25</v>
      </c>
      <c r="J765" s="386">
        <v>25.86</v>
      </c>
      <c r="K765" s="427">
        <f t="shared" si="124"/>
        <v>646.5</v>
      </c>
      <c r="L765" s="307"/>
      <c r="M765" s="306"/>
      <c r="N765" s="430">
        <f t="shared" si="125"/>
        <v>0</v>
      </c>
      <c r="O765" s="499">
        <v>0</v>
      </c>
      <c r="P765" s="500">
        <v>0</v>
      </c>
      <c r="Q765" s="279"/>
      <c r="R765" s="280">
        <v>0</v>
      </c>
      <c r="S765" s="433">
        <f t="shared" si="120"/>
        <v>0</v>
      </c>
      <c r="T765" s="281">
        <f t="shared" si="119"/>
        <v>0</v>
      </c>
      <c r="U765" s="293" t="s">
        <v>1615</v>
      </c>
    </row>
    <row r="766" spans="1:21" ht="12.75">
      <c r="A766" s="157">
        <f t="shared" si="123"/>
        <v>766</v>
      </c>
      <c r="B766" s="219"/>
      <c r="C766" s="219" t="s">
        <v>1758</v>
      </c>
      <c r="D766" s="220" t="s">
        <v>2595</v>
      </c>
      <c r="E766" s="221" t="s">
        <v>558</v>
      </c>
      <c r="F766" s="219">
        <v>1</v>
      </c>
      <c r="G766" s="225">
        <v>25</v>
      </c>
      <c r="H766" s="406" t="s">
        <v>461</v>
      </c>
      <c r="I766" s="223">
        <v>25</v>
      </c>
      <c r="J766" s="386">
        <v>9.5606</v>
      </c>
      <c r="K766" s="427">
        <f t="shared" si="124"/>
        <v>239.01500000000001</v>
      </c>
      <c r="L766" s="307"/>
      <c r="M766" s="306"/>
      <c r="N766" s="430">
        <f t="shared" si="125"/>
        <v>0</v>
      </c>
      <c r="O766" s="499">
        <v>25</v>
      </c>
      <c r="P766" s="500">
        <v>1</v>
      </c>
      <c r="Q766" s="279"/>
      <c r="R766" s="280">
        <v>0</v>
      </c>
      <c r="S766" s="433">
        <f t="shared" si="120"/>
        <v>0</v>
      </c>
      <c r="T766" s="281">
        <f t="shared" si="119"/>
        <v>0</v>
      </c>
      <c r="U766" s="293" t="s">
        <v>1615</v>
      </c>
    </row>
    <row r="767" spans="1:21" ht="12.75">
      <c r="A767" s="157">
        <f t="shared" si="123"/>
        <v>767</v>
      </c>
      <c r="B767" s="219"/>
      <c r="C767" s="219" t="s">
        <v>1758</v>
      </c>
      <c r="D767" s="220" t="s">
        <v>2596</v>
      </c>
      <c r="E767" s="221" t="s">
        <v>558</v>
      </c>
      <c r="F767" s="219">
        <v>1</v>
      </c>
      <c r="G767" s="225">
        <v>25</v>
      </c>
      <c r="H767" s="406" t="s">
        <v>462</v>
      </c>
      <c r="I767" s="223">
        <v>25</v>
      </c>
      <c r="J767" s="386">
        <v>9.5606</v>
      </c>
      <c r="K767" s="427">
        <f t="shared" si="124"/>
        <v>239.01500000000001</v>
      </c>
      <c r="L767" s="307"/>
      <c r="M767" s="306"/>
      <c r="N767" s="430">
        <f t="shared" si="125"/>
        <v>0</v>
      </c>
      <c r="O767" s="499">
        <v>100</v>
      </c>
      <c r="P767" s="500">
        <v>4</v>
      </c>
      <c r="Q767" s="279"/>
      <c r="R767" s="280">
        <v>0</v>
      </c>
      <c r="S767" s="433">
        <f t="shared" si="120"/>
        <v>0</v>
      </c>
      <c r="T767" s="281">
        <f t="shared" si="119"/>
        <v>0</v>
      </c>
      <c r="U767" s="293" t="s">
        <v>1615</v>
      </c>
    </row>
    <row r="768" spans="1:21" ht="12.75">
      <c r="A768" s="157">
        <f t="shared" si="123"/>
        <v>768</v>
      </c>
      <c r="B768" s="219"/>
      <c r="C768" s="219" t="s">
        <v>1758</v>
      </c>
      <c r="D768" s="220" t="s">
        <v>2597</v>
      </c>
      <c r="E768" s="221" t="s">
        <v>558</v>
      </c>
      <c r="F768" s="219">
        <v>1</v>
      </c>
      <c r="G768" s="225">
        <v>25</v>
      </c>
      <c r="H768" s="406" t="s">
        <v>463</v>
      </c>
      <c r="I768" s="223">
        <v>25</v>
      </c>
      <c r="J768" s="386">
        <v>9.5606</v>
      </c>
      <c r="K768" s="427">
        <f t="shared" si="124"/>
        <v>239.01500000000001</v>
      </c>
      <c r="L768" s="307"/>
      <c r="M768" s="306"/>
      <c r="N768" s="430">
        <f t="shared" si="125"/>
        <v>0</v>
      </c>
      <c r="O768" s="499">
        <v>100</v>
      </c>
      <c r="P768" s="500">
        <v>4</v>
      </c>
      <c r="Q768" s="279"/>
      <c r="R768" s="280">
        <v>0</v>
      </c>
      <c r="S768" s="433">
        <f t="shared" si="120"/>
        <v>0</v>
      </c>
      <c r="T768" s="281">
        <f t="shared" si="119"/>
        <v>0</v>
      </c>
      <c r="U768" s="293" t="s">
        <v>1615</v>
      </c>
    </row>
    <row r="769" spans="1:21" ht="12.75">
      <c r="A769" s="157">
        <f t="shared" si="123"/>
        <v>769</v>
      </c>
      <c r="B769" s="219"/>
      <c r="C769" s="219" t="s">
        <v>1758</v>
      </c>
      <c r="D769" s="220" t="s">
        <v>2598</v>
      </c>
      <c r="E769" s="221" t="s">
        <v>558</v>
      </c>
      <c r="F769" s="219">
        <v>1</v>
      </c>
      <c r="G769" s="225">
        <v>25</v>
      </c>
      <c r="H769" s="406" t="s">
        <v>464</v>
      </c>
      <c r="I769" s="223">
        <v>25</v>
      </c>
      <c r="J769" s="386">
        <v>9.5606</v>
      </c>
      <c r="K769" s="427">
        <f t="shared" si="124"/>
        <v>239.01500000000001</v>
      </c>
      <c r="L769" s="307"/>
      <c r="M769" s="306"/>
      <c r="N769" s="430">
        <f t="shared" si="125"/>
        <v>0</v>
      </c>
      <c r="O769" s="499">
        <v>25</v>
      </c>
      <c r="P769" s="500">
        <v>1</v>
      </c>
      <c r="Q769" s="279"/>
      <c r="R769" s="280">
        <v>0</v>
      </c>
      <c r="S769" s="433">
        <f t="shared" si="120"/>
        <v>0</v>
      </c>
      <c r="T769" s="281">
        <f t="shared" si="119"/>
        <v>0</v>
      </c>
      <c r="U769" s="293" t="s">
        <v>1615</v>
      </c>
    </row>
    <row r="770" spans="1:21" ht="12.75">
      <c r="A770" s="157">
        <f t="shared" si="123"/>
        <v>770</v>
      </c>
      <c r="B770" s="219"/>
      <c r="C770" s="219" t="s">
        <v>1758</v>
      </c>
      <c r="D770" s="220" t="s">
        <v>2599</v>
      </c>
      <c r="E770" s="221" t="s">
        <v>558</v>
      </c>
      <c r="F770" s="219">
        <v>1</v>
      </c>
      <c r="G770" s="225">
        <v>25</v>
      </c>
      <c r="H770" s="406" t="s">
        <v>465</v>
      </c>
      <c r="I770" s="223">
        <v>25</v>
      </c>
      <c r="J770" s="386">
        <v>14.18</v>
      </c>
      <c r="K770" s="427">
        <f t="shared" si="124"/>
        <v>354.5</v>
      </c>
      <c r="L770" s="307"/>
      <c r="M770" s="306"/>
      <c r="N770" s="430">
        <f t="shared" si="125"/>
        <v>0</v>
      </c>
      <c r="O770" s="499">
        <v>0</v>
      </c>
      <c r="P770" s="500">
        <v>0</v>
      </c>
      <c r="Q770" s="279"/>
      <c r="R770" s="280">
        <v>0</v>
      </c>
      <c r="S770" s="433">
        <f t="shared" si="120"/>
        <v>0</v>
      </c>
      <c r="T770" s="281">
        <f t="shared" si="119"/>
        <v>0</v>
      </c>
      <c r="U770" s="293" t="s">
        <v>1615</v>
      </c>
    </row>
    <row r="771" spans="1:21" ht="12.75">
      <c r="A771" s="157">
        <f t="shared" si="123"/>
        <v>771</v>
      </c>
      <c r="B771" s="219"/>
      <c r="C771" s="219" t="s">
        <v>1758</v>
      </c>
      <c r="D771" s="220" t="s">
        <v>2600</v>
      </c>
      <c r="E771" s="221" t="s">
        <v>558</v>
      </c>
      <c r="F771" s="219">
        <v>1</v>
      </c>
      <c r="G771" s="225">
        <v>0</v>
      </c>
      <c r="H771" s="406" t="s">
        <v>466</v>
      </c>
      <c r="I771" s="223">
        <v>25</v>
      </c>
      <c r="J771" s="386">
        <v>25.86</v>
      </c>
      <c r="K771" s="427">
        <f t="shared" si="124"/>
        <v>646.5</v>
      </c>
      <c r="L771" s="307"/>
      <c r="M771" s="306"/>
      <c r="N771" s="430">
        <f t="shared" si="125"/>
        <v>0</v>
      </c>
      <c r="O771" s="499">
        <v>0</v>
      </c>
      <c r="P771" s="500">
        <v>0</v>
      </c>
      <c r="Q771" s="279"/>
      <c r="R771" s="280">
        <v>0</v>
      </c>
      <c r="S771" s="433">
        <f t="shared" si="120"/>
        <v>0</v>
      </c>
      <c r="T771" s="281">
        <f t="shared" si="119"/>
        <v>0</v>
      </c>
      <c r="U771" s="293" t="s">
        <v>1615</v>
      </c>
    </row>
    <row r="772" spans="1:21" ht="38.25">
      <c r="A772" s="157">
        <f t="shared" si="123"/>
        <v>772</v>
      </c>
      <c r="B772" s="219"/>
      <c r="C772" s="219" t="s">
        <v>2601</v>
      </c>
      <c r="D772" s="220" t="s">
        <v>2602</v>
      </c>
      <c r="E772" s="221" t="s">
        <v>601</v>
      </c>
      <c r="F772" s="219">
        <v>1</v>
      </c>
      <c r="G772" s="225">
        <v>5</v>
      </c>
      <c r="H772" s="399" t="s">
        <v>42</v>
      </c>
      <c r="I772" s="223">
        <v>100</v>
      </c>
      <c r="J772" s="386">
        <v>1.62755</v>
      </c>
      <c r="K772" s="427">
        <f t="shared" si="124"/>
        <v>162.755</v>
      </c>
      <c r="L772" s="308"/>
      <c r="M772" s="306"/>
      <c r="N772" s="430">
        <f t="shared" si="125"/>
        <v>0</v>
      </c>
      <c r="O772" s="499">
        <v>1640</v>
      </c>
      <c r="P772" s="500">
        <v>16.4</v>
      </c>
      <c r="Q772" s="279"/>
      <c r="R772" s="280">
        <v>0.15</v>
      </c>
      <c r="S772" s="433">
        <f t="shared" si="120"/>
        <v>0.2441325</v>
      </c>
      <c r="T772" s="281">
        <f aca="true" t="shared" si="126" ref="T772:T937">S772*L772</f>
        <v>0</v>
      </c>
      <c r="U772" s="294" t="s">
        <v>1613</v>
      </c>
    </row>
    <row r="773" spans="1:21" ht="25.5">
      <c r="A773" s="157">
        <f t="shared" si="123"/>
        <v>773</v>
      </c>
      <c r="B773" s="219"/>
      <c r="C773" s="219" t="s">
        <v>2603</v>
      </c>
      <c r="D773" s="220" t="s">
        <v>2604</v>
      </c>
      <c r="E773" s="227" t="s">
        <v>45</v>
      </c>
      <c r="F773" s="219">
        <v>1</v>
      </c>
      <c r="G773" s="225">
        <v>90</v>
      </c>
      <c r="H773" s="534" t="s">
        <v>3039</v>
      </c>
      <c r="I773" s="223">
        <v>1</v>
      </c>
      <c r="J773" s="386">
        <v>88.89</v>
      </c>
      <c r="K773" s="427">
        <f t="shared" si="124"/>
        <v>88.89</v>
      </c>
      <c r="L773" s="308"/>
      <c r="M773" s="306"/>
      <c r="N773" s="430">
        <f t="shared" si="125"/>
        <v>0</v>
      </c>
      <c r="O773" s="499">
        <v>0</v>
      </c>
      <c r="P773" s="500">
        <v>0</v>
      </c>
      <c r="Q773" s="279"/>
      <c r="R773" s="280">
        <v>0</v>
      </c>
      <c r="S773" s="433">
        <f t="shared" si="120"/>
        <v>0</v>
      </c>
      <c r="T773" s="281">
        <f t="shared" si="126"/>
        <v>0</v>
      </c>
      <c r="U773" s="224" t="s">
        <v>1340</v>
      </c>
    </row>
    <row r="774" spans="1:21" ht="25.5">
      <c r="A774" s="157">
        <f t="shared" si="123"/>
        <v>774</v>
      </c>
      <c r="B774" s="219"/>
      <c r="C774" s="219" t="s">
        <v>2605</v>
      </c>
      <c r="D774" s="220" t="s">
        <v>1632</v>
      </c>
      <c r="E774" s="227" t="s">
        <v>45</v>
      </c>
      <c r="F774" s="219">
        <v>1</v>
      </c>
      <c r="G774" s="225">
        <v>30</v>
      </c>
      <c r="H774" s="399" t="s">
        <v>43</v>
      </c>
      <c r="I774" s="223">
        <v>10</v>
      </c>
      <c r="J774" s="386">
        <v>24.74</v>
      </c>
      <c r="K774" s="427">
        <f t="shared" si="124"/>
        <v>247.39999999999998</v>
      </c>
      <c r="L774" s="308"/>
      <c r="M774" s="306"/>
      <c r="N774" s="430">
        <f t="shared" si="125"/>
        <v>0</v>
      </c>
      <c r="O774" s="499">
        <v>118</v>
      </c>
      <c r="P774" s="500">
        <v>11.8</v>
      </c>
      <c r="Q774" s="279"/>
      <c r="R774" s="280">
        <v>0</v>
      </c>
      <c r="S774" s="433">
        <f t="shared" si="120"/>
        <v>0</v>
      </c>
      <c r="T774" s="281">
        <f t="shared" si="126"/>
        <v>0</v>
      </c>
      <c r="U774" s="293" t="s">
        <v>1615</v>
      </c>
    </row>
    <row r="775" spans="1:21" ht="25.5">
      <c r="A775" s="157">
        <f t="shared" si="123"/>
        <v>775</v>
      </c>
      <c r="B775" s="219"/>
      <c r="C775" s="219" t="s">
        <v>2605</v>
      </c>
      <c r="D775" s="220" t="s">
        <v>1633</v>
      </c>
      <c r="E775" s="227" t="s">
        <v>45</v>
      </c>
      <c r="F775" s="219">
        <v>1</v>
      </c>
      <c r="G775" s="225">
        <v>30</v>
      </c>
      <c r="H775" s="399" t="s">
        <v>44</v>
      </c>
      <c r="I775" s="223">
        <v>10</v>
      </c>
      <c r="J775" s="386">
        <v>24.74</v>
      </c>
      <c r="K775" s="427">
        <f t="shared" si="124"/>
        <v>247.39999999999998</v>
      </c>
      <c r="L775" s="308"/>
      <c r="M775" s="306"/>
      <c r="N775" s="430">
        <f t="shared" si="125"/>
        <v>0</v>
      </c>
      <c r="O775" s="499">
        <v>180</v>
      </c>
      <c r="P775" s="500">
        <v>18</v>
      </c>
      <c r="Q775" s="279"/>
      <c r="R775" s="280">
        <v>0</v>
      </c>
      <c r="S775" s="433">
        <f t="shared" si="120"/>
        <v>0</v>
      </c>
      <c r="T775" s="281">
        <f t="shared" si="126"/>
        <v>0</v>
      </c>
      <c r="U775" s="293" t="s">
        <v>1615</v>
      </c>
    </row>
    <row r="776" spans="1:21" ht="25.5">
      <c r="A776" s="157">
        <f t="shared" si="123"/>
        <v>776</v>
      </c>
      <c r="B776" s="219"/>
      <c r="C776" s="219" t="s">
        <v>2605</v>
      </c>
      <c r="D776" s="220" t="s">
        <v>1634</v>
      </c>
      <c r="E776" s="227" t="s">
        <v>45</v>
      </c>
      <c r="F776" s="219">
        <v>1</v>
      </c>
      <c r="G776" s="225">
        <v>30</v>
      </c>
      <c r="H776" s="399" t="s">
        <v>1218</v>
      </c>
      <c r="I776" s="223">
        <v>10</v>
      </c>
      <c r="J776" s="386">
        <v>26.75</v>
      </c>
      <c r="K776" s="427">
        <f t="shared" si="124"/>
        <v>267.5</v>
      </c>
      <c r="L776" s="308"/>
      <c r="M776" s="306"/>
      <c r="N776" s="430">
        <f t="shared" si="125"/>
        <v>0</v>
      </c>
      <c r="O776" s="499">
        <v>105</v>
      </c>
      <c r="P776" s="500">
        <v>10.5</v>
      </c>
      <c r="Q776" s="279"/>
      <c r="R776" s="280">
        <v>0</v>
      </c>
      <c r="S776" s="433">
        <f t="shared" si="120"/>
        <v>0</v>
      </c>
      <c r="T776" s="281">
        <f t="shared" si="126"/>
        <v>0</v>
      </c>
      <c r="U776" s="293" t="s">
        <v>1615</v>
      </c>
    </row>
    <row r="777" spans="1:21" ht="25.5">
      <c r="A777" s="157">
        <f t="shared" si="123"/>
        <v>777</v>
      </c>
      <c r="B777" s="219"/>
      <c r="C777" s="219" t="s">
        <v>2605</v>
      </c>
      <c r="D777" s="220" t="s">
        <v>1635</v>
      </c>
      <c r="E777" s="227" t="s">
        <v>45</v>
      </c>
      <c r="F777" s="219">
        <v>1</v>
      </c>
      <c r="G777" s="225">
        <v>30</v>
      </c>
      <c r="H777" s="399" t="s">
        <v>1219</v>
      </c>
      <c r="I777" s="223">
        <v>10</v>
      </c>
      <c r="J777" s="386">
        <v>26.75</v>
      </c>
      <c r="K777" s="427">
        <f t="shared" si="124"/>
        <v>267.5</v>
      </c>
      <c r="L777" s="308"/>
      <c r="M777" s="306"/>
      <c r="N777" s="430">
        <f t="shared" si="125"/>
        <v>0</v>
      </c>
      <c r="O777" s="499">
        <v>148</v>
      </c>
      <c r="P777" s="500">
        <v>14.8</v>
      </c>
      <c r="Q777" s="279"/>
      <c r="R777" s="280">
        <v>0</v>
      </c>
      <c r="S777" s="433">
        <f t="shared" si="120"/>
        <v>0</v>
      </c>
      <c r="T777" s="281">
        <f t="shared" si="126"/>
        <v>0</v>
      </c>
      <c r="U777" s="293" t="s">
        <v>1615</v>
      </c>
    </row>
    <row r="778" spans="1:21" ht="25.5">
      <c r="A778" s="157">
        <f t="shared" si="123"/>
        <v>778</v>
      </c>
      <c r="B778" s="219"/>
      <c r="C778" s="219">
        <v>0</v>
      </c>
      <c r="D778" s="220">
        <v>0</v>
      </c>
      <c r="E778" s="227" t="s">
        <v>45</v>
      </c>
      <c r="F778" s="219">
        <v>1</v>
      </c>
      <c r="G778" s="225">
        <v>0</v>
      </c>
      <c r="H778" s="534" t="s">
        <v>3679</v>
      </c>
      <c r="I778" s="414">
        <f>'[1]PRODUCT ACQ. &amp; DIS. SUMMERY'!N800</f>
        <v>15</v>
      </c>
      <c r="J778" s="387">
        <v>6.73</v>
      </c>
      <c r="K778" s="427">
        <f>J778*I778</f>
        <v>100.95</v>
      </c>
      <c r="L778" s="535"/>
      <c r="M778" s="306"/>
      <c r="N778" s="430">
        <f>(J778*L778+T778)+(M778*K778)</f>
        <v>0</v>
      </c>
      <c r="O778" s="499">
        <v>0</v>
      </c>
      <c r="P778" s="500">
        <v>0</v>
      </c>
      <c r="Q778" s="279"/>
      <c r="R778" s="280">
        <v>0</v>
      </c>
      <c r="S778" s="433">
        <f t="shared" si="120"/>
        <v>0</v>
      </c>
      <c r="T778" s="281">
        <f t="shared" si="126"/>
        <v>0</v>
      </c>
      <c r="U778" s="293" t="s">
        <v>1615</v>
      </c>
    </row>
    <row r="779" spans="1:21" ht="25.5">
      <c r="A779" s="157">
        <f t="shared" si="123"/>
        <v>779</v>
      </c>
      <c r="B779" s="219"/>
      <c r="C779" s="219">
        <v>0</v>
      </c>
      <c r="D779" s="220">
        <v>0</v>
      </c>
      <c r="E779" s="227" t="s">
        <v>45</v>
      </c>
      <c r="F779" s="219">
        <v>1</v>
      </c>
      <c r="G779" s="225">
        <v>0</v>
      </c>
      <c r="H779" s="534" t="s">
        <v>3680</v>
      </c>
      <c r="I779" s="414">
        <f>'[1]PRODUCT ACQ. &amp; DIS. SUMMERY'!N801</f>
        <v>15</v>
      </c>
      <c r="J779" s="387">
        <v>6.73</v>
      </c>
      <c r="K779" s="427">
        <f>J779*I779</f>
        <v>100.95</v>
      </c>
      <c r="L779" s="535"/>
      <c r="M779" s="306"/>
      <c r="N779" s="430">
        <f>(J779*L779+T779)+(M779*K779)</f>
        <v>0</v>
      </c>
      <c r="O779" s="499">
        <v>0</v>
      </c>
      <c r="P779" s="500">
        <v>0</v>
      </c>
      <c r="Q779" s="279"/>
      <c r="R779" s="280">
        <v>0</v>
      </c>
      <c r="S779" s="433">
        <f t="shared" si="120"/>
        <v>0</v>
      </c>
      <c r="T779" s="281">
        <f t="shared" si="126"/>
        <v>0</v>
      </c>
      <c r="U779" s="293" t="s">
        <v>1615</v>
      </c>
    </row>
    <row r="780" spans="1:21" ht="25.5">
      <c r="A780" s="157">
        <f t="shared" si="123"/>
        <v>780</v>
      </c>
      <c r="B780" s="219"/>
      <c r="C780" s="219">
        <v>0</v>
      </c>
      <c r="D780" s="220">
        <v>0</v>
      </c>
      <c r="E780" s="227" t="s">
        <v>45</v>
      </c>
      <c r="F780" s="219"/>
      <c r="G780" s="225">
        <v>0</v>
      </c>
      <c r="H780" s="534" t="s">
        <v>3681</v>
      </c>
      <c r="I780" s="414">
        <f>'[1]PRODUCT ACQ. &amp; DIS. SUMMERY'!N802</f>
        <v>15</v>
      </c>
      <c r="J780" s="387">
        <v>6.73</v>
      </c>
      <c r="K780" s="427">
        <f>J780*I780</f>
        <v>100.95</v>
      </c>
      <c r="L780" s="309"/>
      <c r="M780" s="306"/>
      <c r="N780" s="430">
        <f>(J780*L780+T780)+(M780*K780)</f>
        <v>0</v>
      </c>
      <c r="O780" s="499">
        <v>0</v>
      </c>
      <c r="P780" s="500">
        <v>0</v>
      </c>
      <c r="Q780" s="279"/>
      <c r="R780" s="280"/>
      <c r="S780" s="433"/>
      <c r="T780" s="281"/>
      <c r="U780" s="293"/>
    </row>
    <row r="781" spans="1:21" ht="25.5">
      <c r="A781" s="157">
        <f t="shared" si="123"/>
        <v>781</v>
      </c>
      <c r="B781" s="219"/>
      <c r="C781" s="219">
        <v>0</v>
      </c>
      <c r="D781" s="220">
        <v>0</v>
      </c>
      <c r="E781" s="227" t="s">
        <v>45</v>
      </c>
      <c r="F781" s="219"/>
      <c r="G781" s="225">
        <v>0</v>
      </c>
      <c r="H781" s="534" t="s">
        <v>3682</v>
      </c>
      <c r="I781" s="414">
        <f>'[1]PRODUCT ACQ. &amp; DIS. SUMMERY'!N803</f>
        <v>15</v>
      </c>
      <c r="J781" s="387">
        <v>6.73</v>
      </c>
      <c r="K781" s="427">
        <f>J781*I781</f>
        <v>100.95</v>
      </c>
      <c r="L781" s="309"/>
      <c r="M781" s="306"/>
      <c r="N781" s="430">
        <f>(J781*L781+T781)+(M781*K781)</f>
        <v>0</v>
      </c>
      <c r="O781" s="499">
        <v>0</v>
      </c>
      <c r="P781" s="500">
        <v>0</v>
      </c>
      <c r="Q781" s="279"/>
      <c r="R781" s="280"/>
      <c r="S781" s="433"/>
      <c r="T781" s="281"/>
      <c r="U781" s="293"/>
    </row>
    <row r="782" spans="1:21" ht="12.75">
      <c r="A782" s="157">
        <f t="shared" si="123"/>
        <v>782</v>
      </c>
      <c r="B782" s="219"/>
      <c r="C782" s="219" t="s">
        <v>2606</v>
      </c>
      <c r="D782" s="220" t="s">
        <v>2607</v>
      </c>
      <c r="E782" s="221" t="s">
        <v>601</v>
      </c>
      <c r="F782" s="219">
        <v>1</v>
      </c>
      <c r="G782" s="225">
        <v>0</v>
      </c>
      <c r="H782" s="406" t="s">
        <v>1804</v>
      </c>
      <c r="I782" s="223">
        <v>20</v>
      </c>
      <c r="J782" s="374">
        <v>4.54225</v>
      </c>
      <c r="K782" s="427">
        <f>J782*I782</f>
        <v>90.845</v>
      </c>
      <c r="L782" s="309"/>
      <c r="M782" s="306"/>
      <c r="N782" s="430">
        <f>(J782*L782+T782)+(M782*K782)</f>
        <v>0</v>
      </c>
      <c r="O782" s="499">
        <v>647</v>
      </c>
      <c r="P782" s="500">
        <v>32.35</v>
      </c>
      <c r="Q782" s="279"/>
      <c r="R782" s="280">
        <v>0</v>
      </c>
      <c r="S782" s="433">
        <f t="shared" si="120"/>
        <v>0</v>
      </c>
      <c r="T782" s="281">
        <f t="shared" si="126"/>
        <v>0</v>
      </c>
      <c r="U782" s="224" t="s">
        <v>1340</v>
      </c>
    </row>
    <row r="783" spans="1:21" ht="12.75">
      <c r="A783" s="157">
        <f t="shared" si="123"/>
        <v>783</v>
      </c>
      <c r="B783" s="219"/>
      <c r="C783" s="219" t="s">
        <v>2606</v>
      </c>
      <c r="D783" s="220" t="s">
        <v>2608</v>
      </c>
      <c r="E783" s="221" t="s">
        <v>601</v>
      </c>
      <c r="F783" s="219">
        <v>1</v>
      </c>
      <c r="G783" s="225">
        <v>30</v>
      </c>
      <c r="H783" s="409" t="s">
        <v>1805</v>
      </c>
      <c r="I783" s="223">
        <v>8</v>
      </c>
      <c r="J783" s="374">
        <v>18.496875</v>
      </c>
      <c r="K783" s="427">
        <f t="shared" si="124"/>
        <v>147.975</v>
      </c>
      <c r="L783" s="308"/>
      <c r="M783" s="306"/>
      <c r="N783" s="430">
        <f t="shared" si="125"/>
        <v>0</v>
      </c>
      <c r="O783" s="499">
        <v>145</v>
      </c>
      <c r="P783" s="500">
        <v>18.125</v>
      </c>
      <c r="Q783" s="279"/>
      <c r="R783" s="280">
        <v>0.15</v>
      </c>
      <c r="S783" s="433">
        <f t="shared" si="120"/>
        <v>2.77453125</v>
      </c>
      <c r="T783" s="281">
        <f t="shared" si="126"/>
        <v>0</v>
      </c>
      <c r="U783" s="224" t="s">
        <v>1340</v>
      </c>
    </row>
    <row r="784" spans="1:21" ht="12.75">
      <c r="A784" s="157">
        <f t="shared" si="123"/>
        <v>784</v>
      </c>
      <c r="B784" s="219"/>
      <c r="C784" s="219" t="s">
        <v>2606</v>
      </c>
      <c r="D784" s="220" t="s">
        <v>2609</v>
      </c>
      <c r="E784" s="221" t="s">
        <v>601</v>
      </c>
      <c r="F784" s="219">
        <v>1</v>
      </c>
      <c r="G784" s="230">
        <v>0</v>
      </c>
      <c r="H784" s="406" t="s">
        <v>1806</v>
      </c>
      <c r="I784" s="223">
        <v>8</v>
      </c>
      <c r="J784" s="374">
        <v>25.59375</v>
      </c>
      <c r="K784" s="427">
        <f t="shared" si="124"/>
        <v>204.75</v>
      </c>
      <c r="L784" s="308"/>
      <c r="M784" s="306"/>
      <c r="N784" s="430">
        <f t="shared" si="125"/>
        <v>0</v>
      </c>
      <c r="O784" s="499">
        <v>158</v>
      </c>
      <c r="P784" s="500">
        <v>19.75</v>
      </c>
      <c r="Q784" s="279"/>
      <c r="R784" s="280">
        <v>0.15</v>
      </c>
      <c r="S784" s="433">
        <f t="shared" si="120"/>
        <v>3.8390625</v>
      </c>
      <c r="T784" s="281">
        <f t="shared" si="126"/>
        <v>0</v>
      </c>
      <c r="U784" s="224" t="s">
        <v>1340</v>
      </c>
    </row>
    <row r="785" spans="1:21" ht="12.75">
      <c r="A785" s="157">
        <f t="shared" si="123"/>
        <v>785</v>
      </c>
      <c r="B785" s="219"/>
      <c r="C785" s="219" t="s">
        <v>2606</v>
      </c>
      <c r="D785" s="220" t="s">
        <v>2610</v>
      </c>
      <c r="E785" s="221" t="s">
        <v>601</v>
      </c>
      <c r="F785" s="219">
        <v>1</v>
      </c>
      <c r="G785" s="230">
        <v>0</v>
      </c>
      <c r="H785" s="406" t="s">
        <v>1807</v>
      </c>
      <c r="I785" s="223">
        <v>4</v>
      </c>
      <c r="J785" s="374">
        <v>47.212500000000006</v>
      </c>
      <c r="K785" s="427">
        <f t="shared" si="124"/>
        <v>188.85000000000002</v>
      </c>
      <c r="L785" s="308"/>
      <c r="M785" s="306"/>
      <c r="N785" s="430">
        <f t="shared" si="125"/>
        <v>0</v>
      </c>
      <c r="O785" s="499">
        <v>0</v>
      </c>
      <c r="P785" s="500">
        <v>0</v>
      </c>
      <c r="Q785" s="279"/>
      <c r="R785" s="280">
        <v>0.15</v>
      </c>
      <c r="S785" s="433">
        <f aca="true" t="shared" si="127" ref="S785:S972">R785*J785</f>
        <v>7.081875000000001</v>
      </c>
      <c r="T785" s="281">
        <f t="shared" si="126"/>
        <v>0</v>
      </c>
      <c r="U785" s="224" t="s">
        <v>1340</v>
      </c>
    </row>
    <row r="786" spans="1:21" ht="12.75">
      <c r="A786" s="157">
        <f t="shared" si="123"/>
        <v>786</v>
      </c>
      <c r="B786" s="219"/>
      <c r="C786" s="219" t="s">
        <v>2606</v>
      </c>
      <c r="D786" s="220" t="s">
        <v>2611</v>
      </c>
      <c r="E786" s="221" t="s">
        <v>558</v>
      </c>
      <c r="F786" s="219">
        <v>1</v>
      </c>
      <c r="G786" s="225">
        <v>120</v>
      </c>
      <c r="H786" s="409" t="s">
        <v>1808</v>
      </c>
      <c r="I786" s="223">
        <v>1</v>
      </c>
      <c r="J786" s="374">
        <v>126</v>
      </c>
      <c r="K786" s="427">
        <f t="shared" si="124"/>
        <v>126</v>
      </c>
      <c r="L786" s="307"/>
      <c r="M786" s="306"/>
      <c r="N786" s="430">
        <f t="shared" si="125"/>
        <v>0</v>
      </c>
      <c r="O786" s="499">
        <v>54</v>
      </c>
      <c r="P786" s="500">
        <v>54</v>
      </c>
      <c r="Q786" s="279"/>
      <c r="R786" s="280">
        <v>0</v>
      </c>
      <c r="S786" s="433">
        <f t="shared" si="127"/>
        <v>0</v>
      </c>
      <c r="T786" s="281">
        <f t="shared" si="126"/>
        <v>0</v>
      </c>
      <c r="U786" s="224" t="s">
        <v>1340</v>
      </c>
    </row>
    <row r="787" spans="1:21" ht="12.75">
      <c r="A787" s="157">
        <f t="shared" si="123"/>
        <v>787</v>
      </c>
      <c r="B787" s="219"/>
      <c r="C787" s="219" t="s">
        <v>2606</v>
      </c>
      <c r="D787" s="220" t="s">
        <v>2612</v>
      </c>
      <c r="E787" s="221" t="s">
        <v>558</v>
      </c>
      <c r="F787" s="219">
        <v>1</v>
      </c>
      <c r="G787" s="225">
        <v>360</v>
      </c>
      <c r="H787" s="409" t="s">
        <v>1809</v>
      </c>
      <c r="I787" s="223">
        <v>1</v>
      </c>
      <c r="J787" s="374">
        <v>184.515</v>
      </c>
      <c r="K787" s="427">
        <f t="shared" si="124"/>
        <v>184.515</v>
      </c>
      <c r="L787" s="307"/>
      <c r="M787" s="306"/>
      <c r="N787" s="430">
        <f t="shared" si="125"/>
        <v>0</v>
      </c>
      <c r="O787" s="499">
        <v>5</v>
      </c>
      <c r="P787" s="500">
        <v>5</v>
      </c>
      <c r="Q787" s="279"/>
      <c r="R787" s="280">
        <v>0</v>
      </c>
      <c r="S787" s="433">
        <f t="shared" si="127"/>
        <v>0</v>
      </c>
      <c r="T787" s="281">
        <f t="shared" si="126"/>
        <v>0</v>
      </c>
      <c r="U787" s="224" t="s">
        <v>1340</v>
      </c>
    </row>
    <row r="788" spans="1:21" ht="25.5">
      <c r="A788" s="157">
        <f t="shared" si="123"/>
        <v>788</v>
      </c>
      <c r="B788" s="219"/>
      <c r="C788" s="219" t="s">
        <v>2613</v>
      </c>
      <c r="D788" s="220" t="s">
        <v>2614</v>
      </c>
      <c r="E788" s="221" t="s">
        <v>182</v>
      </c>
      <c r="F788" s="219">
        <v>1</v>
      </c>
      <c r="G788" s="225">
        <v>75</v>
      </c>
      <c r="H788" s="399" t="s">
        <v>325</v>
      </c>
      <c r="I788" s="223">
        <v>12</v>
      </c>
      <c r="J788" s="374">
        <v>76.41666666666667</v>
      </c>
      <c r="K788" s="427">
        <f t="shared" si="124"/>
        <v>917</v>
      </c>
      <c r="L788" s="308"/>
      <c r="M788" s="306"/>
      <c r="N788" s="430">
        <f t="shared" si="125"/>
        <v>0</v>
      </c>
      <c r="O788" s="499">
        <v>9</v>
      </c>
      <c r="P788" s="500">
        <v>0.75</v>
      </c>
      <c r="Q788" s="279"/>
      <c r="R788" s="280">
        <v>0</v>
      </c>
      <c r="S788" s="433">
        <f t="shared" si="127"/>
        <v>0</v>
      </c>
      <c r="T788" s="281">
        <f t="shared" si="126"/>
        <v>0</v>
      </c>
      <c r="U788" s="224" t="s">
        <v>1619</v>
      </c>
    </row>
    <row r="789" spans="1:21" ht="25.5">
      <c r="A789" s="157">
        <f t="shared" si="123"/>
        <v>789</v>
      </c>
      <c r="B789" s="219"/>
      <c r="C789" s="219" t="s">
        <v>2613</v>
      </c>
      <c r="D789" s="220" t="s">
        <v>2615</v>
      </c>
      <c r="E789" s="221" t="s">
        <v>182</v>
      </c>
      <c r="F789" s="219">
        <v>1</v>
      </c>
      <c r="G789" s="225">
        <v>75</v>
      </c>
      <c r="H789" s="399" t="s">
        <v>326</v>
      </c>
      <c r="I789" s="223">
        <v>12</v>
      </c>
      <c r="J789" s="374">
        <v>76.41666666666667</v>
      </c>
      <c r="K789" s="427">
        <f t="shared" si="124"/>
        <v>917</v>
      </c>
      <c r="L789" s="308"/>
      <c r="M789" s="306"/>
      <c r="N789" s="430">
        <f t="shared" si="125"/>
        <v>0</v>
      </c>
      <c r="O789" s="499">
        <v>0</v>
      </c>
      <c r="P789" s="500">
        <v>0</v>
      </c>
      <c r="Q789" s="279"/>
      <c r="R789" s="280">
        <v>0</v>
      </c>
      <c r="S789" s="433">
        <f t="shared" si="127"/>
        <v>0</v>
      </c>
      <c r="T789" s="281">
        <f t="shared" si="126"/>
        <v>0</v>
      </c>
      <c r="U789" s="224" t="s">
        <v>1619</v>
      </c>
    </row>
    <row r="790" spans="1:21" ht="25.5">
      <c r="A790" s="157">
        <f t="shared" si="123"/>
        <v>790</v>
      </c>
      <c r="B790" s="219"/>
      <c r="C790" s="219" t="s">
        <v>2613</v>
      </c>
      <c r="D790" s="220" t="s">
        <v>2616</v>
      </c>
      <c r="E790" s="221" t="s">
        <v>182</v>
      </c>
      <c r="F790" s="219">
        <v>1</v>
      </c>
      <c r="G790" s="225">
        <v>75</v>
      </c>
      <c r="H790" s="399" t="s">
        <v>568</v>
      </c>
      <c r="I790" s="223">
        <v>12</v>
      </c>
      <c r="J790" s="374">
        <v>76.41666666666667</v>
      </c>
      <c r="K790" s="427">
        <f t="shared" si="124"/>
        <v>917</v>
      </c>
      <c r="L790" s="308"/>
      <c r="M790" s="306"/>
      <c r="N790" s="430">
        <f t="shared" si="125"/>
        <v>0</v>
      </c>
      <c r="O790" s="499">
        <v>25</v>
      </c>
      <c r="P790" s="500">
        <v>2.0833333333333335</v>
      </c>
      <c r="Q790" s="279"/>
      <c r="R790" s="280">
        <v>0</v>
      </c>
      <c r="S790" s="433">
        <f t="shared" si="127"/>
        <v>0</v>
      </c>
      <c r="T790" s="281">
        <f t="shared" si="126"/>
        <v>0</v>
      </c>
      <c r="U790" s="224" t="s">
        <v>1619</v>
      </c>
    </row>
    <row r="791" spans="1:21" ht="25.5">
      <c r="A791" s="157">
        <f t="shared" si="123"/>
        <v>791</v>
      </c>
      <c r="B791" s="219"/>
      <c r="C791" s="219" t="s">
        <v>2613</v>
      </c>
      <c r="D791" s="220" t="s">
        <v>2617</v>
      </c>
      <c r="E791" s="221" t="s">
        <v>182</v>
      </c>
      <c r="F791" s="219">
        <v>1</v>
      </c>
      <c r="G791" s="225">
        <v>75</v>
      </c>
      <c r="H791" s="399" t="s">
        <v>569</v>
      </c>
      <c r="I791" s="223">
        <v>12</v>
      </c>
      <c r="J791" s="374">
        <v>55.416666666666664</v>
      </c>
      <c r="K791" s="427">
        <f t="shared" si="124"/>
        <v>665</v>
      </c>
      <c r="L791" s="308"/>
      <c r="M791" s="306"/>
      <c r="N791" s="430">
        <f t="shared" si="125"/>
        <v>0</v>
      </c>
      <c r="O791" s="499">
        <v>23</v>
      </c>
      <c r="P791" s="500">
        <v>1.9166666666666667</v>
      </c>
      <c r="Q791" s="279"/>
      <c r="R791" s="280">
        <v>0</v>
      </c>
      <c r="S791" s="433">
        <f t="shared" si="127"/>
        <v>0</v>
      </c>
      <c r="T791" s="281">
        <f t="shared" si="126"/>
        <v>0</v>
      </c>
      <c r="U791" s="224" t="s">
        <v>1619</v>
      </c>
    </row>
    <row r="792" spans="1:21" ht="25.5">
      <c r="A792" s="157">
        <f t="shared" si="123"/>
        <v>792</v>
      </c>
      <c r="B792" s="219"/>
      <c r="C792" s="219" t="s">
        <v>2613</v>
      </c>
      <c r="D792" s="220" t="s">
        <v>2618</v>
      </c>
      <c r="E792" s="221" t="s">
        <v>182</v>
      </c>
      <c r="F792" s="219">
        <v>1</v>
      </c>
      <c r="G792" s="225">
        <v>75</v>
      </c>
      <c r="H792" s="399" t="s">
        <v>570</v>
      </c>
      <c r="I792" s="223">
        <v>12</v>
      </c>
      <c r="J792" s="374">
        <v>55.416666666666664</v>
      </c>
      <c r="K792" s="427">
        <f t="shared" si="124"/>
        <v>665</v>
      </c>
      <c r="L792" s="308"/>
      <c r="M792" s="306"/>
      <c r="N792" s="430">
        <f t="shared" si="125"/>
        <v>0</v>
      </c>
      <c r="O792" s="499">
        <v>25</v>
      </c>
      <c r="P792" s="500">
        <v>2.0833333333333335</v>
      </c>
      <c r="Q792" s="279"/>
      <c r="R792" s="280">
        <v>0</v>
      </c>
      <c r="S792" s="433">
        <f t="shared" si="127"/>
        <v>0</v>
      </c>
      <c r="T792" s="281">
        <f t="shared" si="126"/>
        <v>0</v>
      </c>
      <c r="U792" s="224" t="s">
        <v>1619</v>
      </c>
    </row>
    <row r="793" spans="1:21" ht="25.5">
      <c r="A793" s="157">
        <f t="shared" si="123"/>
        <v>793</v>
      </c>
      <c r="B793" s="219"/>
      <c r="C793" s="219" t="s">
        <v>2613</v>
      </c>
      <c r="D793" s="220" t="s">
        <v>2619</v>
      </c>
      <c r="E793" s="221" t="s">
        <v>182</v>
      </c>
      <c r="F793" s="219">
        <v>1</v>
      </c>
      <c r="G793" s="225">
        <v>75</v>
      </c>
      <c r="H793" s="399" t="s">
        <v>571</v>
      </c>
      <c r="I793" s="223">
        <v>12</v>
      </c>
      <c r="J793" s="374">
        <v>55.416666666666664</v>
      </c>
      <c r="K793" s="427">
        <f t="shared" si="124"/>
        <v>665</v>
      </c>
      <c r="L793" s="308"/>
      <c r="M793" s="306"/>
      <c r="N793" s="430">
        <f t="shared" si="125"/>
        <v>0</v>
      </c>
      <c r="O793" s="499">
        <v>36</v>
      </c>
      <c r="P793" s="500">
        <v>3</v>
      </c>
      <c r="Q793" s="279"/>
      <c r="R793" s="280">
        <v>0</v>
      </c>
      <c r="S793" s="433">
        <f t="shared" si="127"/>
        <v>0</v>
      </c>
      <c r="T793" s="281">
        <f t="shared" si="126"/>
        <v>0</v>
      </c>
      <c r="U793" s="224" t="s">
        <v>1619</v>
      </c>
    </row>
    <row r="794" spans="1:21" ht="12.75">
      <c r="A794" s="157">
        <f t="shared" si="123"/>
        <v>794</v>
      </c>
      <c r="B794" s="219"/>
      <c r="C794" s="219" t="s">
        <v>2620</v>
      </c>
      <c r="D794" s="220" t="s">
        <v>2621</v>
      </c>
      <c r="E794" s="221" t="s">
        <v>182</v>
      </c>
      <c r="F794" s="219">
        <v>1</v>
      </c>
      <c r="G794" s="225">
        <v>60</v>
      </c>
      <c r="H794" s="399" t="s">
        <v>572</v>
      </c>
      <c r="I794" s="223">
        <v>80</v>
      </c>
      <c r="J794" s="374">
        <v>3.1</v>
      </c>
      <c r="K794" s="427">
        <f t="shared" si="124"/>
        <v>248</v>
      </c>
      <c r="L794" s="308"/>
      <c r="M794" s="306"/>
      <c r="N794" s="430">
        <f t="shared" si="125"/>
        <v>0</v>
      </c>
      <c r="O794" s="499">
        <v>0</v>
      </c>
      <c r="P794" s="500">
        <v>0</v>
      </c>
      <c r="Q794" s="279"/>
      <c r="R794" s="280">
        <v>0</v>
      </c>
      <c r="S794" s="433">
        <f t="shared" si="127"/>
        <v>0</v>
      </c>
      <c r="T794" s="281">
        <f t="shared" si="126"/>
        <v>0</v>
      </c>
      <c r="U794" s="292" t="s">
        <v>1341</v>
      </c>
    </row>
    <row r="795" spans="1:21" ht="12.75">
      <c r="A795" s="157">
        <f t="shared" si="123"/>
        <v>795</v>
      </c>
      <c r="B795" s="219"/>
      <c r="C795" s="219" t="s">
        <v>2620</v>
      </c>
      <c r="D795" s="220" t="s">
        <v>2622</v>
      </c>
      <c r="E795" s="221" t="s">
        <v>182</v>
      </c>
      <c r="F795" s="219">
        <v>1</v>
      </c>
      <c r="G795" s="225">
        <v>60</v>
      </c>
      <c r="H795" s="399" t="s">
        <v>1220</v>
      </c>
      <c r="I795" s="223">
        <v>80</v>
      </c>
      <c r="J795" s="374">
        <v>3.1</v>
      </c>
      <c r="K795" s="427">
        <f t="shared" si="124"/>
        <v>248</v>
      </c>
      <c r="L795" s="308"/>
      <c r="M795" s="306"/>
      <c r="N795" s="430">
        <f t="shared" si="125"/>
        <v>0</v>
      </c>
      <c r="O795" s="499">
        <v>22</v>
      </c>
      <c r="P795" s="500">
        <v>0.275</v>
      </c>
      <c r="Q795" s="279"/>
      <c r="R795" s="280">
        <v>0</v>
      </c>
      <c r="S795" s="433">
        <f t="shared" si="127"/>
        <v>0</v>
      </c>
      <c r="T795" s="281">
        <f t="shared" si="126"/>
        <v>0</v>
      </c>
      <c r="U795" s="292" t="s">
        <v>1341</v>
      </c>
    </row>
    <row r="796" spans="1:21" ht="12.75">
      <c r="A796" s="157">
        <f t="shared" si="123"/>
        <v>796</v>
      </c>
      <c r="B796" s="219"/>
      <c r="C796" s="219" t="s">
        <v>2620</v>
      </c>
      <c r="D796" s="220" t="s">
        <v>2623</v>
      </c>
      <c r="E796" s="221" t="s">
        <v>182</v>
      </c>
      <c r="F796" s="219">
        <v>1</v>
      </c>
      <c r="G796" s="225">
        <v>60</v>
      </c>
      <c r="H796" s="399" t="s">
        <v>1221</v>
      </c>
      <c r="I796" s="223">
        <v>80</v>
      </c>
      <c r="J796" s="374">
        <v>3.1</v>
      </c>
      <c r="K796" s="427">
        <f t="shared" si="124"/>
        <v>248</v>
      </c>
      <c r="L796" s="308"/>
      <c r="M796" s="306"/>
      <c r="N796" s="430">
        <f t="shared" si="125"/>
        <v>0</v>
      </c>
      <c r="O796" s="499">
        <v>227</v>
      </c>
      <c r="P796" s="500">
        <v>2.8375</v>
      </c>
      <c r="Q796" s="279"/>
      <c r="R796" s="280">
        <v>0</v>
      </c>
      <c r="S796" s="433">
        <f t="shared" si="127"/>
        <v>0</v>
      </c>
      <c r="T796" s="281">
        <f t="shared" si="126"/>
        <v>0</v>
      </c>
      <c r="U796" s="292" t="s">
        <v>1341</v>
      </c>
    </row>
    <row r="797" spans="1:21" ht="12.75">
      <c r="A797" s="157">
        <f t="shared" si="123"/>
        <v>797</v>
      </c>
      <c r="B797" s="219"/>
      <c r="C797" s="219" t="s">
        <v>2620</v>
      </c>
      <c r="D797" s="220" t="s">
        <v>2624</v>
      </c>
      <c r="E797" s="221" t="s">
        <v>182</v>
      </c>
      <c r="F797" s="219">
        <v>1</v>
      </c>
      <c r="G797" s="225">
        <v>60</v>
      </c>
      <c r="H797" s="399" t="s">
        <v>1222</v>
      </c>
      <c r="I797" s="223">
        <v>80</v>
      </c>
      <c r="J797" s="374">
        <v>3.1</v>
      </c>
      <c r="K797" s="427">
        <f t="shared" si="124"/>
        <v>248</v>
      </c>
      <c r="L797" s="308"/>
      <c r="M797" s="306"/>
      <c r="N797" s="430">
        <f t="shared" si="125"/>
        <v>0</v>
      </c>
      <c r="O797" s="499">
        <v>335</v>
      </c>
      <c r="P797" s="500">
        <v>4.1875</v>
      </c>
      <c r="Q797" s="279"/>
      <c r="R797" s="280">
        <v>0</v>
      </c>
      <c r="S797" s="433">
        <f t="shared" si="127"/>
        <v>0</v>
      </c>
      <c r="T797" s="281">
        <f t="shared" si="126"/>
        <v>0</v>
      </c>
      <c r="U797" s="292" t="s">
        <v>1341</v>
      </c>
    </row>
    <row r="798" spans="1:21" ht="12.75">
      <c r="A798" s="157">
        <f t="shared" si="123"/>
        <v>798</v>
      </c>
      <c r="B798" s="219"/>
      <c r="C798" s="219" t="s">
        <v>2605</v>
      </c>
      <c r="D798" s="220" t="s">
        <v>2625</v>
      </c>
      <c r="E798" s="221" t="s">
        <v>182</v>
      </c>
      <c r="F798" s="219">
        <v>1</v>
      </c>
      <c r="G798" s="225">
        <v>30</v>
      </c>
      <c r="H798" s="399" t="s">
        <v>1220</v>
      </c>
      <c r="I798" s="223">
        <v>100</v>
      </c>
      <c r="J798" s="374">
        <v>2.42225</v>
      </c>
      <c r="K798" s="427">
        <f t="shared" si="124"/>
        <v>242.225</v>
      </c>
      <c r="L798" s="308"/>
      <c r="M798" s="306"/>
      <c r="N798" s="430">
        <f t="shared" si="125"/>
        <v>0</v>
      </c>
      <c r="O798" s="499">
        <v>94</v>
      </c>
      <c r="P798" s="500">
        <v>0.94</v>
      </c>
      <c r="Q798" s="279"/>
      <c r="R798" s="280">
        <v>0</v>
      </c>
      <c r="S798" s="433">
        <f t="shared" si="127"/>
        <v>0</v>
      </c>
      <c r="T798" s="281">
        <f t="shared" si="126"/>
        <v>0</v>
      </c>
      <c r="U798" s="295" t="s">
        <v>1614</v>
      </c>
    </row>
    <row r="799" spans="1:21" ht="12.75">
      <c r="A799" s="157">
        <f t="shared" si="123"/>
        <v>799</v>
      </c>
      <c r="B799" s="219"/>
      <c r="C799" s="219" t="s">
        <v>2605</v>
      </c>
      <c r="D799" s="220" t="s">
        <v>2626</v>
      </c>
      <c r="E799" s="221" t="s">
        <v>182</v>
      </c>
      <c r="F799" s="219">
        <v>1</v>
      </c>
      <c r="G799" s="225">
        <v>30</v>
      </c>
      <c r="H799" s="399" t="s">
        <v>1221</v>
      </c>
      <c r="I799" s="223">
        <v>100</v>
      </c>
      <c r="J799" s="374">
        <v>2.42225</v>
      </c>
      <c r="K799" s="427">
        <f t="shared" si="124"/>
        <v>242.225</v>
      </c>
      <c r="L799" s="308"/>
      <c r="M799" s="306"/>
      <c r="N799" s="430">
        <f t="shared" si="125"/>
        <v>0</v>
      </c>
      <c r="O799" s="499">
        <v>104</v>
      </c>
      <c r="P799" s="500">
        <v>1.04</v>
      </c>
      <c r="Q799" s="279"/>
      <c r="R799" s="280">
        <v>0</v>
      </c>
      <c r="S799" s="433">
        <f t="shared" si="127"/>
        <v>0</v>
      </c>
      <c r="T799" s="281">
        <f t="shared" si="126"/>
        <v>0</v>
      </c>
      <c r="U799" s="295" t="s">
        <v>1614</v>
      </c>
    </row>
    <row r="800" spans="1:21" ht="51">
      <c r="A800" s="157">
        <f t="shared" si="123"/>
        <v>800</v>
      </c>
      <c r="B800" s="219"/>
      <c r="C800" s="219" t="s">
        <v>2627</v>
      </c>
      <c r="D800" s="220" t="s">
        <v>2628</v>
      </c>
      <c r="E800" s="221" t="s">
        <v>182</v>
      </c>
      <c r="F800" s="219">
        <v>5</v>
      </c>
      <c r="G800" s="225">
        <v>10</v>
      </c>
      <c r="H800" s="399" t="s">
        <v>3040</v>
      </c>
      <c r="I800" s="223">
        <v>20</v>
      </c>
      <c r="J800" s="386">
        <v>13.3</v>
      </c>
      <c r="K800" s="427">
        <f t="shared" si="124"/>
        <v>266</v>
      </c>
      <c r="L800" s="308"/>
      <c r="M800" s="306"/>
      <c r="N800" s="430">
        <f t="shared" si="125"/>
        <v>0</v>
      </c>
      <c r="O800" s="499">
        <v>55</v>
      </c>
      <c r="P800" s="500">
        <v>2.75</v>
      </c>
      <c r="Q800" s="279"/>
      <c r="R800" s="280">
        <v>0</v>
      </c>
      <c r="S800" s="433">
        <f t="shared" si="127"/>
        <v>0</v>
      </c>
      <c r="T800" s="281">
        <f t="shared" si="126"/>
        <v>0</v>
      </c>
      <c r="U800" s="295" t="s">
        <v>1614</v>
      </c>
    </row>
    <row r="801" spans="1:21" ht="38.25">
      <c r="A801" s="157">
        <f t="shared" si="123"/>
        <v>801</v>
      </c>
      <c r="B801" s="219"/>
      <c r="C801" s="219" t="s">
        <v>2629</v>
      </c>
      <c r="D801" s="220" t="s">
        <v>2630</v>
      </c>
      <c r="E801" s="221" t="s">
        <v>182</v>
      </c>
      <c r="F801" s="219">
        <v>1</v>
      </c>
      <c r="G801" s="225">
        <v>1</v>
      </c>
      <c r="H801" s="399" t="s">
        <v>1658</v>
      </c>
      <c r="I801" s="223">
        <v>15</v>
      </c>
      <c r="J801" s="386">
        <v>22.76</v>
      </c>
      <c r="K801" s="427">
        <f t="shared" si="124"/>
        <v>341.40000000000003</v>
      </c>
      <c r="L801" s="308"/>
      <c r="M801" s="306"/>
      <c r="N801" s="430">
        <f t="shared" si="125"/>
        <v>0</v>
      </c>
      <c r="O801" s="499">
        <v>0</v>
      </c>
      <c r="P801" s="500">
        <v>0</v>
      </c>
      <c r="Q801" s="279"/>
      <c r="R801" s="280">
        <v>0</v>
      </c>
      <c r="S801" s="433">
        <f t="shared" si="127"/>
        <v>0</v>
      </c>
      <c r="T801" s="281">
        <f t="shared" si="126"/>
        <v>0</v>
      </c>
      <c r="U801" s="224" t="s">
        <v>1340</v>
      </c>
    </row>
    <row r="802" spans="1:21" ht="38.25">
      <c r="A802" s="157">
        <f t="shared" si="123"/>
        <v>802</v>
      </c>
      <c r="B802" s="219"/>
      <c r="C802" s="219" t="s">
        <v>2631</v>
      </c>
      <c r="D802" s="220" t="s">
        <v>2632</v>
      </c>
      <c r="E802" s="221" t="s">
        <v>182</v>
      </c>
      <c r="F802" s="219">
        <v>1</v>
      </c>
      <c r="G802" s="225">
        <v>1</v>
      </c>
      <c r="H802" s="399" t="s">
        <v>422</v>
      </c>
      <c r="I802" s="223">
        <v>12</v>
      </c>
      <c r="J802" s="386">
        <v>18.67</v>
      </c>
      <c r="K802" s="427">
        <f t="shared" si="124"/>
        <v>224.04000000000002</v>
      </c>
      <c r="L802" s="308"/>
      <c r="M802" s="306"/>
      <c r="N802" s="430">
        <f t="shared" si="125"/>
        <v>0</v>
      </c>
      <c r="O802" s="499">
        <v>0</v>
      </c>
      <c r="P802" s="500">
        <v>0</v>
      </c>
      <c r="Q802" s="279"/>
      <c r="R802" s="280">
        <v>0</v>
      </c>
      <c r="S802" s="433">
        <f t="shared" si="127"/>
        <v>0</v>
      </c>
      <c r="T802" s="281">
        <f t="shared" si="126"/>
        <v>0</v>
      </c>
      <c r="U802" s="224" t="s">
        <v>1619</v>
      </c>
    </row>
    <row r="803" spans="1:21" ht="12.75">
      <c r="A803" s="157">
        <f aca="true" t="shared" si="128" ref="A803:A866">A802+1</f>
        <v>803</v>
      </c>
      <c r="B803" s="219"/>
      <c r="C803" s="219" t="s">
        <v>2633</v>
      </c>
      <c r="D803" s="220" t="s">
        <v>2634</v>
      </c>
      <c r="E803" s="221" t="s">
        <v>182</v>
      </c>
      <c r="F803" s="219">
        <v>1</v>
      </c>
      <c r="G803" s="225">
        <v>1</v>
      </c>
      <c r="H803" s="586" t="s">
        <v>3041</v>
      </c>
      <c r="I803" s="223">
        <v>12</v>
      </c>
      <c r="J803" s="386">
        <v>34.17</v>
      </c>
      <c r="K803" s="427">
        <f aca="true" t="shared" si="129" ref="K803:K812">J803*I803</f>
        <v>410.04</v>
      </c>
      <c r="L803" s="308"/>
      <c r="M803" s="306"/>
      <c r="N803" s="430">
        <f aca="true" t="shared" si="130" ref="N803:N812">(J803*L803+T803)+(M803*K803)</f>
        <v>0</v>
      </c>
      <c r="O803" s="499">
        <v>93</v>
      </c>
      <c r="P803" s="500">
        <v>7.75</v>
      </c>
      <c r="Q803" s="279"/>
      <c r="R803" s="280">
        <v>0</v>
      </c>
      <c r="S803" s="433">
        <f t="shared" si="127"/>
        <v>0</v>
      </c>
      <c r="T803" s="281"/>
      <c r="U803" s="224"/>
    </row>
    <row r="804" spans="1:21" ht="38.25">
      <c r="A804" s="157">
        <f t="shared" si="128"/>
        <v>804</v>
      </c>
      <c r="B804" s="219"/>
      <c r="C804" s="219" t="s">
        <v>2635</v>
      </c>
      <c r="D804" s="220" t="s">
        <v>2636</v>
      </c>
      <c r="E804" s="227" t="s">
        <v>45</v>
      </c>
      <c r="F804" s="219">
        <v>1</v>
      </c>
      <c r="G804" s="225">
        <v>1</v>
      </c>
      <c r="H804" s="399" t="s">
        <v>3356</v>
      </c>
      <c r="I804" s="223">
        <v>20</v>
      </c>
      <c r="J804" s="386">
        <v>21.75</v>
      </c>
      <c r="K804" s="427">
        <f>J804*I804</f>
        <v>435</v>
      </c>
      <c r="L804" s="308"/>
      <c r="M804" s="306"/>
      <c r="N804" s="430">
        <f>(J804*L804+T804)+(M804*K804)</f>
        <v>0</v>
      </c>
      <c r="O804" s="499">
        <v>0</v>
      </c>
      <c r="P804" s="500">
        <v>0</v>
      </c>
      <c r="Q804" s="279"/>
      <c r="R804" s="280">
        <v>0</v>
      </c>
      <c r="S804" s="433">
        <f>R804*J804</f>
        <v>0</v>
      </c>
      <c r="T804" s="281">
        <f t="shared" si="126"/>
        <v>0</v>
      </c>
      <c r="U804" s="224" t="s">
        <v>1340</v>
      </c>
    </row>
    <row r="805" spans="1:21" ht="25.5">
      <c r="A805" s="157">
        <f t="shared" si="128"/>
        <v>805</v>
      </c>
      <c r="B805" s="219"/>
      <c r="C805" s="219" t="s">
        <v>2637</v>
      </c>
      <c r="D805" s="220" t="s">
        <v>108</v>
      </c>
      <c r="E805" s="227" t="s">
        <v>45</v>
      </c>
      <c r="F805" s="219">
        <v>1</v>
      </c>
      <c r="G805" s="225">
        <v>3</v>
      </c>
      <c r="H805" s="399" t="s">
        <v>3042</v>
      </c>
      <c r="I805" s="223">
        <v>10</v>
      </c>
      <c r="J805" s="386">
        <v>24.98</v>
      </c>
      <c r="K805" s="427">
        <f>J805*I805</f>
        <v>249.8</v>
      </c>
      <c r="L805" s="308"/>
      <c r="M805" s="306"/>
      <c r="N805" s="430">
        <f>(J805*L805+T805)+(M805*K805)</f>
        <v>0</v>
      </c>
      <c r="O805" s="499">
        <v>0</v>
      </c>
      <c r="P805" s="500">
        <v>0</v>
      </c>
      <c r="Q805" s="279"/>
      <c r="R805" s="280">
        <v>0</v>
      </c>
      <c r="S805" s="433">
        <f>R805*J805</f>
        <v>0</v>
      </c>
      <c r="T805" s="281">
        <f t="shared" si="126"/>
        <v>0</v>
      </c>
      <c r="U805" s="224" t="s">
        <v>1340</v>
      </c>
    </row>
    <row r="806" spans="1:21" ht="24">
      <c r="A806" s="157">
        <f t="shared" si="128"/>
        <v>806</v>
      </c>
      <c r="B806" s="219"/>
      <c r="C806" s="219" t="s">
        <v>2638</v>
      </c>
      <c r="D806" s="220" t="s">
        <v>2639</v>
      </c>
      <c r="E806" s="227" t="s">
        <v>45</v>
      </c>
      <c r="F806" s="219">
        <v>1</v>
      </c>
      <c r="G806" s="225">
        <v>2</v>
      </c>
      <c r="H806" s="399" t="s">
        <v>3043</v>
      </c>
      <c r="I806" s="223">
        <v>10</v>
      </c>
      <c r="J806" s="386">
        <v>11.99</v>
      </c>
      <c r="K806" s="427">
        <f t="shared" si="129"/>
        <v>119.9</v>
      </c>
      <c r="L806" s="308"/>
      <c r="M806" s="306"/>
      <c r="N806" s="430">
        <f t="shared" si="130"/>
        <v>0</v>
      </c>
      <c r="O806" s="499">
        <v>0</v>
      </c>
      <c r="P806" s="500">
        <v>0</v>
      </c>
      <c r="Q806" s="279"/>
      <c r="R806" s="280">
        <v>0</v>
      </c>
      <c r="S806" s="433">
        <f t="shared" si="127"/>
        <v>0</v>
      </c>
      <c r="T806" s="281">
        <f t="shared" si="126"/>
        <v>0</v>
      </c>
      <c r="U806" s="294" t="s">
        <v>1613</v>
      </c>
    </row>
    <row r="807" spans="1:21" ht="24">
      <c r="A807" s="157">
        <f t="shared" si="128"/>
        <v>807</v>
      </c>
      <c r="B807" s="219"/>
      <c r="C807" s="219" t="s">
        <v>2638</v>
      </c>
      <c r="D807" s="220" t="s">
        <v>2640</v>
      </c>
      <c r="E807" s="227" t="s">
        <v>45</v>
      </c>
      <c r="F807" s="219">
        <v>1</v>
      </c>
      <c r="G807" s="225">
        <v>2</v>
      </c>
      <c r="H807" s="399" t="s">
        <v>3044</v>
      </c>
      <c r="I807" s="223">
        <v>25</v>
      </c>
      <c r="J807" s="386">
        <v>5.75</v>
      </c>
      <c r="K807" s="427">
        <f>J807*I807</f>
        <v>143.75</v>
      </c>
      <c r="L807" s="308"/>
      <c r="M807" s="306"/>
      <c r="N807" s="430">
        <f>(J807*L807+T807)+(M807*K807)</f>
        <v>0</v>
      </c>
      <c r="O807" s="499">
        <v>8</v>
      </c>
      <c r="P807" s="500">
        <v>0.32</v>
      </c>
      <c r="Q807" s="279"/>
      <c r="R807" s="280">
        <v>0</v>
      </c>
      <c r="S807" s="433">
        <f>R807*J807</f>
        <v>0</v>
      </c>
      <c r="T807" s="281">
        <f t="shared" si="126"/>
        <v>0</v>
      </c>
      <c r="U807" s="293" t="s">
        <v>1615</v>
      </c>
    </row>
    <row r="808" spans="1:21" ht="25.5">
      <c r="A808" s="157">
        <f t="shared" si="128"/>
        <v>808</v>
      </c>
      <c r="B808" s="219"/>
      <c r="C808" s="219" t="s">
        <v>1636</v>
      </c>
      <c r="D808" s="220" t="s">
        <v>1637</v>
      </c>
      <c r="E808" s="227" t="s">
        <v>45</v>
      </c>
      <c r="F808" s="219">
        <v>10</v>
      </c>
      <c r="G808" s="225">
        <v>3</v>
      </c>
      <c r="H808" s="399" t="s">
        <v>3045</v>
      </c>
      <c r="I808" s="223">
        <v>10</v>
      </c>
      <c r="J808" s="386">
        <v>28.12</v>
      </c>
      <c r="K808" s="427">
        <f t="shared" si="129"/>
        <v>281.2</v>
      </c>
      <c r="L808" s="308"/>
      <c r="M808" s="306"/>
      <c r="N808" s="430">
        <f t="shared" si="130"/>
        <v>0</v>
      </c>
      <c r="O808" s="499">
        <v>0</v>
      </c>
      <c r="P808" s="500">
        <v>0</v>
      </c>
      <c r="Q808" s="279"/>
      <c r="R808" s="280">
        <v>0</v>
      </c>
      <c r="S808" s="433">
        <f t="shared" si="127"/>
        <v>0</v>
      </c>
      <c r="T808" s="281">
        <f t="shared" si="126"/>
        <v>0</v>
      </c>
      <c r="U808" s="224" t="s">
        <v>1340</v>
      </c>
    </row>
    <row r="809" spans="1:21" ht="24">
      <c r="A809" s="157">
        <f t="shared" si="128"/>
        <v>809</v>
      </c>
      <c r="B809" s="219"/>
      <c r="C809" s="219" t="s">
        <v>2641</v>
      </c>
      <c r="D809" s="220" t="s">
        <v>2642</v>
      </c>
      <c r="E809" s="227" t="s">
        <v>45</v>
      </c>
      <c r="F809" s="219">
        <v>1</v>
      </c>
      <c r="G809" s="225">
        <v>3</v>
      </c>
      <c r="H809" s="399" t="s">
        <v>3046</v>
      </c>
      <c r="I809" s="223">
        <v>25</v>
      </c>
      <c r="J809" s="386">
        <v>5.75</v>
      </c>
      <c r="K809" s="427">
        <f>J809*I809</f>
        <v>143.75</v>
      </c>
      <c r="L809" s="308"/>
      <c r="M809" s="306"/>
      <c r="N809" s="430">
        <f>(J809*L809+T809)+(M809*K809)</f>
        <v>0</v>
      </c>
      <c r="O809" s="499">
        <v>0</v>
      </c>
      <c r="P809" s="500">
        <v>0</v>
      </c>
      <c r="Q809" s="279"/>
      <c r="R809" s="280">
        <v>0</v>
      </c>
      <c r="S809" s="433">
        <f>R809*J809</f>
        <v>0</v>
      </c>
      <c r="T809" s="281">
        <f t="shared" si="126"/>
        <v>0</v>
      </c>
      <c r="U809" s="293" t="s">
        <v>1615</v>
      </c>
    </row>
    <row r="810" spans="1:21" ht="24">
      <c r="A810" s="157">
        <f t="shared" si="128"/>
        <v>810</v>
      </c>
      <c r="B810" s="219"/>
      <c r="C810" s="219" t="s">
        <v>2643</v>
      </c>
      <c r="D810" s="220" t="s">
        <v>2644</v>
      </c>
      <c r="E810" s="227" t="s">
        <v>45</v>
      </c>
      <c r="F810" s="219">
        <v>1</v>
      </c>
      <c r="G810" s="225">
        <v>4</v>
      </c>
      <c r="H810" s="399" t="s">
        <v>3047</v>
      </c>
      <c r="I810" s="223">
        <v>10</v>
      </c>
      <c r="J810" s="386">
        <v>12.41</v>
      </c>
      <c r="K810" s="427">
        <f t="shared" si="129"/>
        <v>124.1</v>
      </c>
      <c r="L810" s="308"/>
      <c r="M810" s="306"/>
      <c r="N810" s="430">
        <f t="shared" si="130"/>
        <v>0</v>
      </c>
      <c r="O810" s="499">
        <v>22</v>
      </c>
      <c r="P810" s="500">
        <v>2.2</v>
      </c>
      <c r="Q810" s="279"/>
      <c r="R810" s="280">
        <v>0</v>
      </c>
      <c r="S810" s="433">
        <f t="shared" si="127"/>
        <v>0</v>
      </c>
      <c r="T810" s="281">
        <f t="shared" si="126"/>
        <v>0</v>
      </c>
      <c r="U810" s="294" t="s">
        <v>1613</v>
      </c>
    </row>
    <row r="811" spans="1:21" ht="24">
      <c r="A811" s="157">
        <f t="shared" si="128"/>
        <v>811</v>
      </c>
      <c r="B811" s="219"/>
      <c r="C811" s="219" t="s">
        <v>2645</v>
      </c>
      <c r="D811" s="220" t="s">
        <v>2646</v>
      </c>
      <c r="E811" s="227" t="s">
        <v>45</v>
      </c>
      <c r="F811" s="219">
        <v>1</v>
      </c>
      <c r="G811" s="225">
        <v>5</v>
      </c>
      <c r="H811" s="399" t="s">
        <v>3048</v>
      </c>
      <c r="I811" s="223">
        <v>10</v>
      </c>
      <c r="J811" s="386">
        <v>12.64</v>
      </c>
      <c r="K811" s="427">
        <f t="shared" si="129"/>
        <v>126.4</v>
      </c>
      <c r="L811" s="308"/>
      <c r="M811" s="306"/>
      <c r="N811" s="430">
        <f t="shared" si="130"/>
        <v>0</v>
      </c>
      <c r="O811" s="499">
        <v>45</v>
      </c>
      <c r="P811" s="500">
        <v>4.5</v>
      </c>
      <c r="Q811" s="279"/>
      <c r="R811" s="280">
        <v>0</v>
      </c>
      <c r="S811" s="433">
        <f t="shared" si="127"/>
        <v>0</v>
      </c>
      <c r="T811" s="281">
        <f t="shared" si="126"/>
        <v>0</v>
      </c>
      <c r="U811" s="294" t="s">
        <v>1613</v>
      </c>
    </row>
    <row r="812" spans="1:21" ht="24">
      <c r="A812" s="157">
        <f t="shared" si="128"/>
        <v>812</v>
      </c>
      <c r="B812" s="219"/>
      <c r="C812" s="219" t="s">
        <v>2647</v>
      </c>
      <c r="D812" s="220" t="s">
        <v>2648</v>
      </c>
      <c r="E812" s="227" t="s">
        <v>45</v>
      </c>
      <c r="F812" s="219">
        <v>1</v>
      </c>
      <c r="G812" s="225">
        <v>6</v>
      </c>
      <c r="H812" s="399" t="s">
        <v>3049</v>
      </c>
      <c r="I812" s="223">
        <v>10</v>
      </c>
      <c r="J812" s="386">
        <v>12.87</v>
      </c>
      <c r="K812" s="427">
        <f t="shared" si="129"/>
        <v>128.7</v>
      </c>
      <c r="L812" s="308"/>
      <c r="M812" s="306"/>
      <c r="N812" s="430">
        <f t="shared" si="130"/>
        <v>0</v>
      </c>
      <c r="O812" s="499">
        <v>21</v>
      </c>
      <c r="P812" s="500">
        <v>2.1</v>
      </c>
      <c r="Q812" s="279"/>
      <c r="R812" s="280">
        <v>0</v>
      </c>
      <c r="S812" s="433">
        <f t="shared" si="127"/>
        <v>0</v>
      </c>
      <c r="T812" s="281">
        <f t="shared" si="126"/>
        <v>0</v>
      </c>
      <c r="U812" s="294" t="s">
        <v>1613</v>
      </c>
    </row>
    <row r="813" spans="1:21" ht="50.25">
      <c r="A813" s="157">
        <f t="shared" si="128"/>
        <v>813</v>
      </c>
      <c r="B813" s="219"/>
      <c r="C813" s="219" t="s">
        <v>2627</v>
      </c>
      <c r="D813" s="220" t="s">
        <v>2649</v>
      </c>
      <c r="E813" s="227" t="s">
        <v>45</v>
      </c>
      <c r="F813" s="219">
        <v>5</v>
      </c>
      <c r="G813" s="225">
        <v>2</v>
      </c>
      <c r="H813" s="399" t="s">
        <v>109</v>
      </c>
      <c r="I813" s="223">
        <v>20</v>
      </c>
      <c r="J813" s="386">
        <v>13.54</v>
      </c>
      <c r="K813" s="427">
        <f>J813*I813</f>
        <v>270.79999999999995</v>
      </c>
      <c r="L813" s="309"/>
      <c r="M813" s="306"/>
      <c r="N813" s="430">
        <f>(J813*L813+T813)+(M813*K813)</f>
        <v>0</v>
      </c>
      <c r="O813" s="499">
        <v>84</v>
      </c>
      <c r="P813" s="500">
        <v>4.2</v>
      </c>
      <c r="Q813" s="279"/>
      <c r="R813" s="280">
        <v>0</v>
      </c>
      <c r="S813" s="433">
        <f t="shared" si="127"/>
        <v>0</v>
      </c>
      <c r="T813" s="281">
        <f t="shared" si="126"/>
        <v>0</v>
      </c>
      <c r="U813" s="294" t="s">
        <v>1613</v>
      </c>
    </row>
    <row r="814" spans="1:21" ht="63">
      <c r="A814" s="157">
        <f t="shared" si="128"/>
        <v>814</v>
      </c>
      <c r="B814" s="219"/>
      <c r="C814" s="219" t="s">
        <v>2650</v>
      </c>
      <c r="D814" s="220" t="s">
        <v>2651</v>
      </c>
      <c r="E814" s="227" t="s">
        <v>45</v>
      </c>
      <c r="F814" s="219">
        <v>5</v>
      </c>
      <c r="G814" s="225">
        <v>4</v>
      </c>
      <c r="H814" s="399" t="s">
        <v>110</v>
      </c>
      <c r="I814" s="223">
        <v>20</v>
      </c>
      <c r="J814" s="386">
        <v>15.42</v>
      </c>
      <c r="K814" s="427">
        <f aca="true" t="shared" si="131" ref="K814:K982">J814*I814</f>
        <v>308.4</v>
      </c>
      <c r="L814" s="309"/>
      <c r="M814" s="306"/>
      <c r="N814" s="430">
        <f aca="true" t="shared" si="132" ref="N814:N982">(J814*L814+T814)+(M814*K814)</f>
        <v>0</v>
      </c>
      <c r="O814" s="499">
        <v>144</v>
      </c>
      <c r="P814" s="500">
        <v>7.2</v>
      </c>
      <c r="Q814" s="279"/>
      <c r="R814" s="280">
        <v>0</v>
      </c>
      <c r="S814" s="433">
        <f t="shared" si="127"/>
        <v>0</v>
      </c>
      <c r="T814" s="281">
        <f t="shared" si="126"/>
        <v>0</v>
      </c>
      <c r="U814" s="294" t="s">
        <v>1613</v>
      </c>
    </row>
    <row r="815" spans="1:21" ht="75.75">
      <c r="A815" s="157">
        <f t="shared" si="128"/>
        <v>815</v>
      </c>
      <c r="B815" s="219"/>
      <c r="C815" s="219" t="s">
        <v>2650</v>
      </c>
      <c r="D815" s="220" t="s">
        <v>2652</v>
      </c>
      <c r="E815" s="227" t="s">
        <v>45</v>
      </c>
      <c r="F815" s="219">
        <v>10</v>
      </c>
      <c r="G815" s="225">
        <v>10</v>
      </c>
      <c r="H815" s="399" t="s">
        <v>111</v>
      </c>
      <c r="I815" s="223">
        <v>10</v>
      </c>
      <c r="J815" s="386">
        <v>40.84438</v>
      </c>
      <c r="K815" s="427">
        <f t="shared" si="131"/>
        <v>408.4438</v>
      </c>
      <c r="L815" s="309"/>
      <c r="M815" s="306"/>
      <c r="N815" s="430">
        <f t="shared" si="132"/>
        <v>0</v>
      </c>
      <c r="O815" s="499">
        <v>2</v>
      </c>
      <c r="P815" s="500">
        <v>0.2</v>
      </c>
      <c r="Q815" s="279"/>
      <c r="R815" s="280">
        <v>0</v>
      </c>
      <c r="S815" s="433">
        <f t="shared" si="127"/>
        <v>0</v>
      </c>
      <c r="T815" s="281">
        <f t="shared" si="126"/>
        <v>0</v>
      </c>
      <c r="U815" s="294" t="s">
        <v>1613</v>
      </c>
    </row>
    <row r="816" spans="1:21" ht="12.75">
      <c r="A816" s="157">
        <f t="shared" si="128"/>
        <v>816</v>
      </c>
      <c r="B816" s="219"/>
      <c r="C816" s="219" t="s">
        <v>2653</v>
      </c>
      <c r="D816" s="220" t="s">
        <v>2654</v>
      </c>
      <c r="E816" s="221" t="s">
        <v>601</v>
      </c>
      <c r="F816" s="219">
        <v>1</v>
      </c>
      <c r="G816" s="225">
        <v>5</v>
      </c>
      <c r="H816" s="399" t="s">
        <v>112</v>
      </c>
      <c r="I816" s="223">
        <v>100</v>
      </c>
      <c r="J816" s="386">
        <v>0.929</v>
      </c>
      <c r="K816" s="427">
        <f t="shared" si="131"/>
        <v>92.9</v>
      </c>
      <c r="L816" s="309"/>
      <c r="M816" s="306"/>
      <c r="N816" s="430">
        <f t="shared" si="132"/>
        <v>0</v>
      </c>
      <c r="O816" s="499">
        <v>332</v>
      </c>
      <c r="P816" s="500">
        <v>3.32</v>
      </c>
      <c r="Q816" s="279"/>
      <c r="R816" s="280">
        <v>0.15</v>
      </c>
      <c r="S816" s="433">
        <f t="shared" si="127"/>
        <v>0.13935</v>
      </c>
      <c r="T816" s="281">
        <f t="shared" si="126"/>
        <v>0</v>
      </c>
      <c r="U816" s="292" t="s">
        <v>1341</v>
      </c>
    </row>
    <row r="817" spans="1:21" ht="12.75">
      <c r="A817" s="157">
        <f t="shared" si="128"/>
        <v>817</v>
      </c>
      <c r="B817" s="219"/>
      <c r="C817" s="219" t="s">
        <v>2655</v>
      </c>
      <c r="D817" s="220" t="s">
        <v>2656</v>
      </c>
      <c r="E817" s="221" t="s">
        <v>601</v>
      </c>
      <c r="F817" s="219">
        <v>1</v>
      </c>
      <c r="G817" s="225">
        <v>25</v>
      </c>
      <c r="H817" s="399" t="s">
        <v>113</v>
      </c>
      <c r="I817" s="223">
        <v>100</v>
      </c>
      <c r="J817" s="386">
        <v>1.072</v>
      </c>
      <c r="K817" s="427">
        <f t="shared" si="131"/>
        <v>107.2</v>
      </c>
      <c r="L817" s="309"/>
      <c r="M817" s="306"/>
      <c r="N817" s="430">
        <f t="shared" si="132"/>
        <v>0</v>
      </c>
      <c r="O817" s="499">
        <v>49</v>
      </c>
      <c r="P817" s="500">
        <v>0.49</v>
      </c>
      <c r="Q817" s="279"/>
      <c r="R817" s="280">
        <v>0.15</v>
      </c>
      <c r="S817" s="433">
        <f t="shared" si="127"/>
        <v>0.1608</v>
      </c>
      <c r="T817" s="281">
        <f t="shared" si="126"/>
        <v>0</v>
      </c>
      <c r="U817" s="292" t="s">
        <v>1341</v>
      </c>
    </row>
    <row r="818" spans="1:21" ht="12.75">
      <c r="A818" s="157">
        <f t="shared" si="128"/>
        <v>818</v>
      </c>
      <c r="B818" s="219"/>
      <c r="C818" s="219" t="s">
        <v>2657</v>
      </c>
      <c r="D818" s="220" t="s">
        <v>2658</v>
      </c>
      <c r="E818" s="221" t="s">
        <v>601</v>
      </c>
      <c r="F818" s="219">
        <v>1</v>
      </c>
      <c r="G818" s="225">
        <v>100</v>
      </c>
      <c r="H818" s="399" t="s">
        <v>114</v>
      </c>
      <c r="I818" s="223">
        <v>100</v>
      </c>
      <c r="J818" s="386">
        <v>1.5153</v>
      </c>
      <c r="K818" s="427">
        <f t="shared" si="131"/>
        <v>151.53</v>
      </c>
      <c r="L818" s="309"/>
      <c r="M818" s="306"/>
      <c r="N818" s="430">
        <f t="shared" si="132"/>
        <v>0</v>
      </c>
      <c r="O818" s="499">
        <v>42</v>
      </c>
      <c r="P818" s="500">
        <v>0.42</v>
      </c>
      <c r="Q818" s="279"/>
      <c r="R818" s="280">
        <v>0.15</v>
      </c>
      <c r="S818" s="433">
        <f t="shared" si="127"/>
        <v>0.227295</v>
      </c>
      <c r="T818" s="281">
        <f t="shared" si="126"/>
        <v>0</v>
      </c>
      <c r="U818" s="292" t="s">
        <v>1341</v>
      </c>
    </row>
    <row r="819" spans="1:21" ht="36">
      <c r="A819" s="157">
        <f t="shared" si="128"/>
        <v>819</v>
      </c>
      <c r="B819" s="219"/>
      <c r="C819" s="219" t="s">
        <v>646</v>
      </c>
      <c r="D819" s="220" t="s">
        <v>1196</v>
      </c>
      <c r="E819" s="227" t="s">
        <v>45</v>
      </c>
      <c r="F819" s="219">
        <v>1</v>
      </c>
      <c r="G819" s="230">
        <v>0</v>
      </c>
      <c r="H819" s="587" t="s">
        <v>3050</v>
      </c>
      <c r="I819" s="223">
        <v>800</v>
      </c>
      <c r="J819" s="386">
        <v>0.55</v>
      </c>
      <c r="K819" s="427">
        <f t="shared" si="131"/>
        <v>440.00000000000006</v>
      </c>
      <c r="L819" s="308"/>
      <c r="M819" s="306"/>
      <c r="N819" s="430">
        <f t="shared" si="132"/>
        <v>0</v>
      </c>
      <c r="O819" s="499">
        <v>199441</v>
      </c>
      <c r="P819" s="500">
        <v>249.30125</v>
      </c>
      <c r="Q819" s="279"/>
      <c r="R819" s="280">
        <v>0</v>
      </c>
      <c r="S819" s="433">
        <f t="shared" si="127"/>
        <v>0</v>
      </c>
      <c r="T819" s="281">
        <f t="shared" si="126"/>
        <v>0</v>
      </c>
      <c r="U819" s="292" t="s">
        <v>1341</v>
      </c>
    </row>
    <row r="820" spans="1:21" ht="36">
      <c r="A820" s="157">
        <f t="shared" si="128"/>
        <v>820</v>
      </c>
      <c r="B820" s="219"/>
      <c r="C820" s="219" t="s">
        <v>647</v>
      </c>
      <c r="D820" s="220" t="s">
        <v>648</v>
      </c>
      <c r="E820" s="227" t="s">
        <v>45</v>
      </c>
      <c r="F820" s="219">
        <v>1</v>
      </c>
      <c r="G820" s="230">
        <v>0</v>
      </c>
      <c r="H820" s="419" t="s">
        <v>3051</v>
      </c>
      <c r="I820" s="223">
        <v>750</v>
      </c>
      <c r="J820" s="386">
        <v>0.82</v>
      </c>
      <c r="K820" s="427">
        <f t="shared" si="131"/>
        <v>615</v>
      </c>
      <c r="L820" s="308"/>
      <c r="M820" s="306"/>
      <c r="N820" s="430">
        <f t="shared" si="132"/>
        <v>0</v>
      </c>
      <c r="O820" s="499">
        <v>179</v>
      </c>
      <c r="P820" s="500">
        <v>0.23866666666666667</v>
      </c>
      <c r="Q820" s="279"/>
      <c r="R820" s="280">
        <v>0</v>
      </c>
      <c r="S820" s="433">
        <f t="shared" si="127"/>
        <v>0</v>
      </c>
      <c r="T820" s="281">
        <f t="shared" si="126"/>
        <v>0</v>
      </c>
      <c r="U820" s="224" t="s">
        <v>1407</v>
      </c>
    </row>
    <row r="821" spans="1:21" ht="153">
      <c r="A821" s="157">
        <f t="shared" si="128"/>
        <v>821</v>
      </c>
      <c r="B821" s="219"/>
      <c r="C821" s="219" t="s">
        <v>2659</v>
      </c>
      <c r="D821" s="220" t="s">
        <v>2660</v>
      </c>
      <c r="E821" s="227" t="s">
        <v>558</v>
      </c>
      <c r="F821" s="219">
        <v>50</v>
      </c>
      <c r="G821" s="230">
        <v>0</v>
      </c>
      <c r="H821" s="391" t="s">
        <v>683</v>
      </c>
      <c r="I821" s="223">
        <v>50</v>
      </c>
      <c r="J821" s="386">
        <v>0.17</v>
      </c>
      <c r="K821" s="427">
        <f t="shared" si="131"/>
        <v>8.5</v>
      </c>
      <c r="L821" s="307"/>
      <c r="M821" s="306"/>
      <c r="N821" s="430">
        <f t="shared" si="132"/>
        <v>0</v>
      </c>
      <c r="O821" s="499">
        <v>6750</v>
      </c>
      <c r="P821" s="500">
        <v>135</v>
      </c>
      <c r="Q821" s="279"/>
      <c r="R821" s="280">
        <v>0</v>
      </c>
      <c r="S821" s="433">
        <f t="shared" si="127"/>
        <v>0</v>
      </c>
      <c r="T821" s="281">
        <f t="shared" si="126"/>
        <v>0</v>
      </c>
      <c r="U821" s="294" t="s">
        <v>1613</v>
      </c>
    </row>
    <row r="822" spans="1:21" ht="25.5">
      <c r="A822" s="157">
        <f t="shared" si="128"/>
        <v>822</v>
      </c>
      <c r="B822" s="219"/>
      <c r="C822" s="219" t="s">
        <v>2661</v>
      </c>
      <c r="D822" s="220" t="s">
        <v>2662</v>
      </c>
      <c r="E822" s="221" t="s">
        <v>601</v>
      </c>
      <c r="F822" s="219">
        <v>1</v>
      </c>
      <c r="G822" s="230">
        <v>0</v>
      </c>
      <c r="H822" s="399" t="s">
        <v>684</v>
      </c>
      <c r="I822" s="223">
        <v>8</v>
      </c>
      <c r="J822" s="386">
        <v>60</v>
      </c>
      <c r="K822" s="427">
        <f t="shared" si="131"/>
        <v>480</v>
      </c>
      <c r="L822" s="308"/>
      <c r="M822" s="306"/>
      <c r="N822" s="430">
        <f t="shared" si="132"/>
        <v>0</v>
      </c>
      <c r="O822" s="499">
        <v>34</v>
      </c>
      <c r="P822" s="500">
        <v>4.25</v>
      </c>
      <c r="Q822" s="279"/>
      <c r="R822" s="280">
        <v>0</v>
      </c>
      <c r="S822" s="433">
        <f t="shared" si="127"/>
        <v>0</v>
      </c>
      <c r="T822" s="281">
        <f t="shared" si="126"/>
        <v>0</v>
      </c>
      <c r="U822" s="224" t="s">
        <v>1620</v>
      </c>
    </row>
    <row r="823" spans="1:21" ht="12.75">
      <c r="A823" s="157">
        <f t="shared" si="128"/>
        <v>823</v>
      </c>
      <c r="B823" s="219"/>
      <c r="C823" s="219" t="s">
        <v>2663</v>
      </c>
      <c r="D823" s="220" t="s">
        <v>2664</v>
      </c>
      <c r="E823" s="221" t="s">
        <v>601</v>
      </c>
      <c r="F823" s="219">
        <v>1</v>
      </c>
      <c r="G823" s="225">
        <v>30</v>
      </c>
      <c r="H823" s="409" t="s">
        <v>685</v>
      </c>
      <c r="I823" s="223">
        <v>36</v>
      </c>
      <c r="J823" s="386">
        <v>4.07</v>
      </c>
      <c r="K823" s="427">
        <f t="shared" si="131"/>
        <v>146.52</v>
      </c>
      <c r="L823" s="308"/>
      <c r="M823" s="306"/>
      <c r="N823" s="430">
        <f t="shared" si="132"/>
        <v>0</v>
      </c>
      <c r="O823" s="499">
        <v>418</v>
      </c>
      <c r="P823" s="500">
        <v>11.61111111111111</v>
      </c>
      <c r="Q823" s="279"/>
      <c r="R823" s="280">
        <v>0</v>
      </c>
      <c r="S823" s="433">
        <f t="shared" si="127"/>
        <v>0</v>
      </c>
      <c r="T823" s="281">
        <f t="shared" si="126"/>
        <v>0</v>
      </c>
      <c r="U823" s="224" t="s">
        <v>1621</v>
      </c>
    </row>
    <row r="824" spans="1:21" ht="12.75">
      <c r="A824" s="157">
        <f t="shared" si="128"/>
        <v>824</v>
      </c>
      <c r="B824" s="219"/>
      <c r="C824" s="219" t="s">
        <v>3663</v>
      </c>
      <c r="D824" s="220" t="s">
        <v>3555</v>
      </c>
      <c r="E824" s="221" t="s">
        <v>601</v>
      </c>
      <c r="F824" s="219">
        <v>1</v>
      </c>
      <c r="G824" s="225">
        <v>1</v>
      </c>
      <c r="H824" s="542" t="s">
        <v>3448</v>
      </c>
      <c r="I824" s="223">
        <v>50</v>
      </c>
      <c r="J824" s="386">
        <v>2.62</v>
      </c>
      <c r="K824" s="427">
        <f t="shared" si="131"/>
        <v>131</v>
      </c>
      <c r="L824" s="308"/>
      <c r="M824" s="306"/>
      <c r="N824" s="430">
        <f t="shared" si="132"/>
        <v>0</v>
      </c>
      <c r="O824" s="132">
        <v>0</v>
      </c>
      <c r="P824" s="524">
        <v>0</v>
      </c>
      <c r="Q824" s="279"/>
      <c r="R824" s="280">
        <v>0</v>
      </c>
      <c r="S824" s="433">
        <f t="shared" si="127"/>
        <v>0</v>
      </c>
      <c r="T824" s="281">
        <f t="shared" si="126"/>
        <v>0</v>
      </c>
      <c r="U824" s="435" t="s">
        <v>3068</v>
      </c>
    </row>
    <row r="825" spans="1:21" ht="12.75">
      <c r="A825" s="157">
        <f t="shared" si="128"/>
        <v>825</v>
      </c>
      <c r="B825" s="219"/>
      <c r="C825" s="219" t="s">
        <v>3663</v>
      </c>
      <c r="D825" s="220" t="s">
        <v>3556</v>
      </c>
      <c r="E825" s="221" t="s">
        <v>601</v>
      </c>
      <c r="F825" s="219">
        <v>1</v>
      </c>
      <c r="G825" s="225">
        <v>1</v>
      </c>
      <c r="H825" s="542" t="s">
        <v>3449</v>
      </c>
      <c r="I825" s="223">
        <v>50</v>
      </c>
      <c r="J825" s="386">
        <v>2.6211</v>
      </c>
      <c r="K825" s="427">
        <f t="shared" si="131"/>
        <v>131.055</v>
      </c>
      <c r="L825" s="308"/>
      <c r="M825" s="306"/>
      <c r="N825" s="430">
        <f t="shared" si="132"/>
        <v>0</v>
      </c>
      <c r="O825" s="132">
        <v>0</v>
      </c>
      <c r="P825" s="524">
        <v>0</v>
      </c>
      <c r="Q825" s="279"/>
      <c r="R825" s="280">
        <v>0</v>
      </c>
      <c r="S825" s="433">
        <f t="shared" si="127"/>
        <v>0</v>
      </c>
      <c r="T825" s="281">
        <f t="shared" si="126"/>
        <v>0</v>
      </c>
      <c r="U825" s="435" t="s">
        <v>3068</v>
      </c>
    </row>
    <row r="826" spans="1:21" ht="12.75">
      <c r="A826" s="157">
        <f t="shared" si="128"/>
        <v>826</v>
      </c>
      <c r="B826" s="219"/>
      <c r="C826" s="219" t="s">
        <v>3663</v>
      </c>
      <c r="D826" s="220" t="s">
        <v>3557</v>
      </c>
      <c r="E826" s="221" t="s">
        <v>601</v>
      </c>
      <c r="F826" s="219">
        <v>1</v>
      </c>
      <c r="G826" s="225">
        <v>1</v>
      </c>
      <c r="H826" s="542" t="s">
        <v>3450</v>
      </c>
      <c r="I826" s="223">
        <v>50</v>
      </c>
      <c r="J826" s="386">
        <v>2.6211</v>
      </c>
      <c r="K826" s="427">
        <f t="shared" si="131"/>
        <v>131.055</v>
      </c>
      <c r="L826" s="308"/>
      <c r="M826" s="306"/>
      <c r="N826" s="430">
        <f t="shared" si="132"/>
        <v>0</v>
      </c>
      <c r="O826" s="132">
        <v>0</v>
      </c>
      <c r="P826" s="524">
        <v>0</v>
      </c>
      <c r="Q826" s="279"/>
      <c r="R826" s="280">
        <v>0</v>
      </c>
      <c r="S826" s="433">
        <f t="shared" si="127"/>
        <v>0</v>
      </c>
      <c r="T826" s="281">
        <f t="shared" si="126"/>
        <v>0</v>
      </c>
      <c r="U826" s="435" t="s">
        <v>3068</v>
      </c>
    </row>
    <row r="827" spans="1:21" ht="12.75">
      <c r="A827" s="157">
        <f t="shared" si="128"/>
        <v>827</v>
      </c>
      <c r="B827" s="219"/>
      <c r="C827" s="219" t="s">
        <v>3663</v>
      </c>
      <c r="D827" s="220" t="s">
        <v>3558</v>
      </c>
      <c r="E827" s="221" t="s">
        <v>601</v>
      </c>
      <c r="F827" s="219">
        <v>1</v>
      </c>
      <c r="G827" s="225">
        <v>1</v>
      </c>
      <c r="H827" s="542" t="s">
        <v>3451</v>
      </c>
      <c r="I827" s="223">
        <v>50</v>
      </c>
      <c r="J827" s="386">
        <v>2.6211</v>
      </c>
      <c r="K827" s="427">
        <f t="shared" si="131"/>
        <v>131.055</v>
      </c>
      <c r="L827" s="308"/>
      <c r="M827" s="306"/>
      <c r="N827" s="430">
        <f t="shared" si="132"/>
        <v>0</v>
      </c>
      <c r="O827" s="132">
        <v>0</v>
      </c>
      <c r="P827" s="524">
        <v>0</v>
      </c>
      <c r="Q827" s="279"/>
      <c r="R827" s="280">
        <v>0</v>
      </c>
      <c r="S827" s="433">
        <f t="shared" si="127"/>
        <v>0</v>
      </c>
      <c r="T827" s="281">
        <f t="shared" si="126"/>
        <v>0</v>
      </c>
      <c r="U827" s="435" t="s">
        <v>3068</v>
      </c>
    </row>
    <row r="828" spans="1:21" ht="12.75">
      <c r="A828" s="157">
        <f t="shared" si="128"/>
        <v>828</v>
      </c>
      <c r="B828" s="219"/>
      <c r="C828" s="219" t="s">
        <v>3663</v>
      </c>
      <c r="D828" s="220" t="s">
        <v>3559</v>
      </c>
      <c r="E828" s="221" t="s">
        <v>601</v>
      </c>
      <c r="F828" s="219">
        <v>1</v>
      </c>
      <c r="G828" s="225">
        <v>1</v>
      </c>
      <c r="H828" s="542" t="s">
        <v>3452</v>
      </c>
      <c r="I828" s="223">
        <v>50</v>
      </c>
      <c r="J828" s="386">
        <v>2.6211</v>
      </c>
      <c r="K828" s="427">
        <f t="shared" si="131"/>
        <v>131.055</v>
      </c>
      <c r="L828" s="308"/>
      <c r="M828" s="306"/>
      <c r="N828" s="430">
        <f t="shared" si="132"/>
        <v>0</v>
      </c>
      <c r="O828" s="132">
        <v>0</v>
      </c>
      <c r="P828" s="524">
        <v>0</v>
      </c>
      <c r="Q828" s="279"/>
      <c r="R828" s="280">
        <v>0</v>
      </c>
      <c r="S828" s="433">
        <f t="shared" si="127"/>
        <v>0</v>
      </c>
      <c r="T828" s="281">
        <f t="shared" si="126"/>
        <v>0</v>
      </c>
      <c r="U828" s="435" t="s">
        <v>3068</v>
      </c>
    </row>
    <row r="829" spans="1:21" ht="12.75">
      <c r="A829" s="157">
        <f t="shared" si="128"/>
        <v>829</v>
      </c>
      <c r="B829" s="219"/>
      <c r="C829" s="219" t="s">
        <v>3663</v>
      </c>
      <c r="D829" s="220" t="s">
        <v>3560</v>
      </c>
      <c r="E829" s="221" t="s">
        <v>601</v>
      </c>
      <c r="F829" s="219">
        <v>1</v>
      </c>
      <c r="G829" s="225">
        <v>1</v>
      </c>
      <c r="H829" s="542" t="s">
        <v>3453</v>
      </c>
      <c r="I829" s="223">
        <v>50</v>
      </c>
      <c r="J829" s="386">
        <v>2.6211</v>
      </c>
      <c r="K829" s="427">
        <f t="shared" si="131"/>
        <v>131.055</v>
      </c>
      <c r="L829" s="308"/>
      <c r="M829" s="306"/>
      <c r="N829" s="430">
        <f t="shared" si="132"/>
        <v>0</v>
      </c>
      <c r="O829" s="132">
        <v>0</v>
      </c>
      <c r="P829" s="524">
        <v>0</v>
      </c>
      <c r="Q829" s="279"/>
      <c r="R829" s="280">
        <v>0</v>
      </c>
      <c r="S829" s="433">
        <f t="shared" si="127"/>
        <v>0</v>
      </c>
      <c r="T829" s="281">
        <f t="shared" si="126"/>
        <v>0</v>
      </c>
      <c r="U829" s="435" t="s">
        <v>3068</v>
      </c>
    </row>
    <row r="830" spans="1:21" ht="12.75">
      <c r="A830" s="157">
        <f t="shared" si="128"/>
        <v>830</v>
      </c>
      <c r="B830" s="219"/>
      <c r="C830" s="219" t="s">
        <v>3663</v>
      </c>
      <c r="D830" s="220" t="s">
        <v>3561</v>
      </c>
      <c r="E830" s="221" t="s">
        <v>601</v>
      </c>
      <c r="F830" s="219">
        <v>1</v>
      </c>
      <c r="G830" s="225">
        <v>1</v>
      </c>
      <c r="H830" s="542" t="s">
        <v>3454</v>
      </c>
      <c r="I830" s="223">
        <v>50</v>
      </c>
      <c r="J830" s="386">
        <v>2.6211</v>
      </c>
      <c r="K830" s="427">
        <f t="shared" si="131"/>
        <v>131.055</v>
      </c>
      <c r="L830" s="308"/>
      <c r="M830" s="306"/>
      <c r="N830" s="430">
        <f t="shared" si="132"/>
        <v>0</v>
      </c>
      <c r="O830" s="132">
        <v>0</v>
      </c>
      <c r="P830" s="524">
        <v>0</v>
      </c>
      <c r="Q830" s="279"/>
      <c r="R830" s="280">
        <v>0</v>
      </c>
      <c r="S830" s="433">
        <f t="shared" si="127"/>
        <v>0</v>
      </c>
      <c r="T830" s="281">
        <f t="shared" si="126"/>
        <v>0</v>
      </c>
      <c r="U830" s="435" t="s">
        <v>3068</v>
      </c>
    </row>
    <row r="831" spans="1:21" ht="12.75">
      <c r="A831" s="157">
        <f t="shared" si="128"/>
        <v>831</v>
      </c>
      <c r="B831" s="219"/>
      <c r="C831" s="219" t="s">
        <v>3663</v>
      </c>
      <c r="D831" s="220" t="s">
        <v>3562</v>
      </c>
      <c r="E831" s="221" t="s">
        <v>601</v>
      </c>
      <c r="F831" s="219">
        <v>1</v>
      </c>
      <c r="G831" s="225">
        <v>1</v>
      </c>
      <c r="H831" s="542" t="s">
        <v>3455</v>
      </c>
      <c r="I831" s="223">
        <v>50</v>
      </c>
      <c r="J831" s="386">
        <v>2.6211</v>
      </c>
      <c r="K831" s="427">
        <f t="shared" si="131"/>
        <v>131.055</v>
      </c>
      <c r="L831" s="308"/>
      <c r="M831" s="306"/>
      <c r="N831" s="430">
        <f t="shared" si="132"/>
        <v>0</v>
      </c>
      <c r="O831" s="132">
        <v>0</v>
      </c>
      <c r="P831" s="524">
        <v>0</v>
      </c>
      <c r="Q831" s="279"/>
      <c r="R831" s="280">
        <v>0</v>
      </c>
      <c r="S831" s="433">
        <f t="shared" si="127"/>
        <v>0</v>
      </c>
      <c r="T831" s="281">
        <f t="shared" si="126"/>
        <v>0</v>
      </c>
      <c r="U831" s="435" t="s">
        <v>3068</v>
      </c>
    </row>
    <row r="832" spans="1:21" ht="12.75">
      <c r="A832" s="157">
        <f t="shared" si="128"/>
        <v>832</v>
      </c>
      <c r="B832" s="219"/>
      <c r="C832" s="219" t="s">
        <v>3663</v>
      </c>
      <c r="D832" s="220" t="s">
        <v>3563</v>
      </c>
      <c r="E832" s="221" t="s">
        <v>601</v>
      </c>
      <c r="F832" s="219">
        <v>1</v>
      </c>
      <c r="G832" s="225">
        <v>1</v>
      </c>
      <c r="H832" s="542" t="s">
        <v>3456</v>
      </c>
      <c r="I832" s="223">
        <v>50</v>
      </c>
      <c r="J832" s="386">
        <v>2.6211</v>
      </c>
      <c r="K832" s="427">
        <f t="shared" si="131"/>
        <v>131.055</v>
      </c>
      <c r="L832" s="308"/>
      <c r="M832" s="306"/>
      <c r="N832" s="430">
        <f t="shared" si="132"/>
        <v>0</v>
      </c>
      <c r="O832" s="132">
        <v>0</v>
      </c>
      <c r="P832" s="524">
        <v>0</v>
      </c>
      <c r="Q832" s="279"/>
      <c r="R832" s="280">
        <v>0</v>
      </c>
      <c r="S832" s="433">
        <f t="shared" si="127"/>
        <v>0</v>
      </c>
      <c r="T832" s="281">
        <f t="shared" si="126"/>
        <v>0</v>
      </c>
      <c r="U832" s="435" t="s">
        <v>3068</v>
      </c>
    </row>
    <row r="833" spans="1:21" ht="12.75">
      <c r="A833" s="157">
        <f t="shared" si="128"/>
        <v>833</v>
      </c>
      <c r="B833" s="219"/>
      <c r="C833" s="219" t="s">
        <v>3663</v>
      </c>
      <c r="D833" s="220" t="s">
        <v>3564</v>
      </c>
      <c r="E833" s="221" t="s">
        <v>601</v>
      </c>
      <c r="F833" s="219">
        <v>1</v>
      </c>
      <c r="G833" s="225">
        <v>1</v>
      </c>
      <c r="H833" s="542" t="s">
        <v>3457</v>
      </c>
      <c r="I833" s="223">
        <v>50</v>
      </c>
      <c r="J833" s="386">
        <v>2.65</v>
      </c>
      <c r="K833" s="427">
        <f t="shared" si="131"/>
        <v>132.5</v>
      </c>
      <c r="L833" s="308"/>
      <c r="M833" s="306"/>
      <c r="N833" s="430">
        <f t="shared" si="132"/>
        <v>0</v>
      </c>
      <c r="O833" s="132">
        <v>0</v>
      </c>
      <c r="P833" s="524">
        <v>0</v>
      </c>
      <c r="Q833" s="279"/>
      <c r="R833" s="280">
        <v>0</v>
      </c>
      <c r="S833" s="433">
        <f t="shared" si="127"/>
        <v>0</v>
      </c>
      <c r="T833" s="281">
        <f t="shared" si="126"/>
        <v>0</v>
      </c>
      <c r="U833" s="435" t="s">
        <v>3068</v>
      </c>
    </row>
    <row r="834" spans="1:21" ht="12.75">
      <c r="A834" s="157">
        <f t="shared" si="128"/>
        <v>834</v>
      </c>
      <c r="B834" s="219"/>
      <c r="C834" s="219" t="s">
        <v>3663</v>
      </c>
      <c r="D834" s="220" t="s">
        <v>3565</v>
      </c>
      <c r="E834" s="221" t="s">
        <v>601</v>
      </c>
      <c r="F834" s="219">
        <v>1</v>
      </c>
      <c r="G834" s="225">
        <v>1</v>
      </c>
      <c r="H834" s="542" t="s">
        <v>3458</v>
      </c>
      <c r="I834" s="223">
        <v>50</v>
      </c>
      <c r="J834" s="386">
        <v>2.6505</v>
      </c>
      <c r="K834" s="427">
        <f t="shared" si="131"/>
        <v>132.525</v>
      </c>
      <c r="L834" s="308"/>
      <c r="M834" s="306"/>
      <c r="N834" s="430">
        <f t="shared" si="132"/>
        <v>0</v>
      </c>
      <c r="O834" s="132">
        <v>0</v>
      </c>
      <c r="P834" s="524">
        <v>0</v>
      </c>
      <c r="Q834" s="279"/>
      <c r="R834" s="280">
        <v>0</v>
      </c>
      <c r="S834" s="433">
        <f t="shared" si="127"/>
        <v>0</v>
      </c>
      <c r="T834" s="281">
        <f t="shared" si="126"/>
        <v>0</v>
      </c>
      <c r="U834" s="435" t="s">
        <v>3068</v>
      </c>
    </row>
    <row r="835" spans="1:21" ht="12.75">
      <c r="A835" s="157">
        <f t="shared" si="128"/>
        <v>835</v>
      </c>
      <c r="B835" s="219"/>
      <c r="C835" s="219" t="s">
        <v>3663</v>
      </c>
      <c r="D835" s="220" t="s">
        <v>3566</v>
      </c>
      <c r="E835" s="221" t="s">
        <v>601</v>
      </c>
      <c r="F835" s="219">
        <v>1</v>
      </c>
      <c r="G835" s="225">
        <v>1</v>
      </c>
      <c r="H835" s="542" t="s">
        <v>3459</v>
      </c>
      <c r="I835" s="223">
        <v>50</v>
      </c>
      <c r="J835" s="386">
        <v>2.6505</v>
      </c>
      <c r="K835" s="427">
        <f t="shared" si="131"/>
        <v>132.525</v>
      </c>
      <c r="L835" s="308"/>
      <c r="M835" s="306"/>
      <c r="N835" s="430">
        <f t="shared" si="132"/>
        <v>0</v>
      </c>
      <c r="O835" s="132">
        <v>0</v>
      </c>
      <c r="P835" s="524">
        <v>0</v>
      </c>
      <c r="Q835" s="279"/>
      <c r="R835" s="280">
        <v>0</v>
      </c>
      <c r="S835" s="433">
        <f t="shared" si="127"/>
        <v>0</v>
      </c>
      <c r="T835" s="281">
        <f t="shared" si="126"/>
        <v>0</v>
      </c>
      <c r="U835" s="435" t="s">
        <v>3068</v>
      </c>
    </row>
    <row r="836" spans="1:21" ht="25.5">
      <c r="A836" s="157">
        <f t="shared" si="128"/>
        <v>836</v>
      </c>
      <c r="B836" s="219"/>
      <c r="C836" s="219" t="s">
        <v>3663</v>
      </c>
      <c r="D836" s="220" t="s">
        <v>3567</v>
      </c>
      <c r="E836" s="221" t="s">
        <v>601</v>
      </c>
      <c r="F836" s="219">
        <v>1</v>
      </c>
      <c r="G836" s="225">
        <v>1</v>
      </c>
      <c r="H836" s="543" t="s">
        <v>3460</v>
      </c>
      <c r="I836" s="223">
        <v>50</v>
      </c>
      <c r="J836" s="386">
        <v>2.6505</v>
      </c>
      <c r="K836" s="427">
        <f t="shared" si="131"/>
        <v>132.525</v>
      </c>
      <c r="L836" s="308"/>
      <c r="M836" s="306"/>
      <c r="N836" s="430">
        <f t="shared" si="132"/>
        <v>0</v>
      </c>
      <c r="O836" s="132">
        <v>0</v>
      </c>
      <c r="P836" s="524">
        <v>0</v>
      </c>
      <c r="Q836" s="279"/>
      <c r="R836" s="280">
        <v>0</v>
      </c>
      <c r="S836" s="433">
        <f t="shared" si="127"/>
        <v>0</v>
      </c>
      <c r="T836" s="281">
        <f t="shared" si="126"/>
        <v>0</v>
      </c>
      <c r="U836" s="435" t="s">
        <v>3068</v>
      </c>
    </row>
    <row r="837" spans="1:21" ht="25.5">
      <c r="A837" s="157">
        <f t="shared" si="128"/>
        <v>837</v>
      </c>
      <c r="B837" s="219"/>
      <c r="C837" s="219" t="s">
        <v>3663</v>
      </c>
      <c r="D837" s="220" t="s">
        <v>3568</v>
      </c>
      <c r="E837" s="221" t="s">
        <v>601</v>
      </c>
      <c r="F837" s="219">
        <v>1</v>
      </c>
      <c r="G837" s="225">
        <v>1</v>
      </c>
      <c r="H837" s="543" t="s">
        <v>3461</v>
      </c>
      <c r="I837" s="223">
        <v>50</v>
      </c>
      <c r="J837" s="386">
        <v>2.6505</v>
      </c>
      <c r="K837" s="427">
        <f t="shared" si="131"/>
        <v>132.525</v>
      </c>
      <c r="L837" s="308"/>
      <c r="M837" s="306"/>
      <c r="N837" s="430">
        <f t="shared" si="132"/>
        <v>0</v>
      </c>
      <c r="O837" s="132">
        <v>0</v>
      </c>
      <c r="P837" s="524">
        <v>0</v>
      </c>
      <c r="Q837" s="279"/>
      <c r="R837" s="280">
        <v>0</v>
      </c>
      <c r="S837" s="433">
        <f t="shared" si="127"/>
        <v>0</v>
      </c>
      <c r="T837" s="281">
        <f t="shared" si="126"/>
        <v>0</v>
      </c>
      <c r="U837" s="435" t="s">
        <v>3068</v>
      </c>
    </row>
    <row r="838" spans="1:21" ht="12.75">
      <c r="A838" s="157">
        <f t="shared" si="128"/>
        <v>838</v>
      </c>
      <c r="B838" s="219"/>
      <c r="C838" s="219" t="s">
        <v>3663</v>
      </c>
      <c r="D838" s="220" t="s">
        <v>3569</v>
      </c>
      <c r="E838" s="221" t="s">
        <v>601</v>
      </c>
      <c r="F838" s="219">
        <v>1</v>
      </c>
      <c r="G838" s="225">
        <v>1</v>
      </c>
      <c r="H838" s="542" t="s">
        <v>3462</v>
      </c>
      <c r="I838" s="223">
        <v>50</v>
      </c>
      <c r="J838" s="386">
        <v>2.6505</v>
      </c>
      <c r="K838" s="427">
        <f t="shared" si="131"/>
        <v>132.525</v>
      </c>
      <c r="L838" s="308"/>
      <c r="M838" s="306"/>
      <c r="N838" s="430">
        <f t="shared" si="132"/>
        <v>0</v>
      </c>
      <c r="O838" s="132">
        <v>0</v>
      </c>
      <c r="P838" s="524">
        <v>0</v>
      </c>
      <c r="Q838" s="279"/>
      <c r="R838" s="280">
        <v>0</v>
      </c>
      <c r="S838" s="433">
        <f t="shared" si="127"/>
        <v>0</v>
      </c>
      <c r="T838" s="281">
        <f t="shared" si="126"/>
        <v>0</v>
      </c>
      <c r="U838" s="435" t="s">
        <v>3068</v>
      </c>
    </row>
    <row r="839" spans="1:21" ht="12.75">
      <c r="A839" s="157">
        <f t="shared" si="128"/>
        <v>839</v>
      </c>
      <c r="B839" s="219"/>
      <c r="C839" s="219" t="s">
        <v>3663</v>
      </c>
      <c r="D839" s="220" t="s">
        <v>3570</v>
      </c>
      <c r="E839" s="221" t="s">
        <v>601</v>
      </c>
      <c r="F839" s="219">
        <v>1</v>
      </c>
      <c r="G839" s="225">
        <v>1</v>
      </c>
      <c r="H839" s="542" t="s">
        <v>3463</v>
      </c>
      <c r="I839" s="223">
        <v>50</v>
      </c>
      <c r="J839" s="386">
        <v>2.6505</v>
      </c>
      <c r="K839" s="427">
        <f t="shared" si="131"/>
        <v>132.525</v>
      </c>
      <c r="L839" s="308"/>
      <c r="M839" s="306"/>
      <c r="N839" s="430">
        <f t="shared" si="132"/>
        <v>0</v>
      </c>
      <c r="O839" s="132">
        <v>0</v>
      </c>
      <c r="P839" s="524">
        <v>0</v>
      </c>
      <c r="Q839" s="279"/>
      <c r="R839" s="280">
        <v>0</v>
      </c>
      <c r="S839" s="433">
        <f t="shared" si="127"/>
        <v>0</v>
      </c>
      <c r="T839" s="281">
        <f t="shared" si="126"/>
        <v>0</v>
      </c>
      <c r="U839" s="435" t="s">
        <v>3068</v>
      </c>
    </row>
    <row r="840" spans="1:21" ht="12.75">
      <c r="A840" s="157">
        <f t="shared" si="128"/>
        <v>840</v>
      </c>
      <c r="B840" s="219"/>
      <c r="C840" s="219" t="s">
        <v>3663</v>
      </c>
      <c r="D840" s="220" t="s">
        <v>3571</v>
      </c>
      <c r="E840" s="221" t="s">
        <v>601</v>
      </c>
      <c r="F840" s="219">
        <v>1</v>
      </c>
      <c r="G840" s="225">
        <v>1</v>
      </c>
      <c r="H840" s="542" t="s">
        <v>3464</v>
      </c>
      <c r="I840" s="223">
        <v>50</v>
      </c>
      <c r="J840" s="386">
        <v>2.6505</v>
      </c>
      <c r="K840" s="427">
        <f t="shared" si="131"/>
        <v>132.525</v>
      </c>
      <c r="L840" s="308"/>
      <c r="M840" s="306"/>
      <c r="N840" s="430">
        <f t="shared" si="132"/>
        <v>0</v>
      </c>
      <c r="O840" s="132">
        <v>0</v>
      </c>
      <c r="P840" s="524">
        <v>0</v>
      </c>
      <c r="Q840" s="279"/>
      <c r="R840" s="280">
        <v>0</v>
      </c>
      <c r="S840" s="433">
        <f t="shared" si="127"/>
        <v>0</v>
      </c>
      <c r="T840" s="281">
        <f t="shared" si="126"/>
        <v>0</v>
      </c>
      <c r="U840" s="435" t="s">
        <v>3068</v>
      </c>
    </row>
    <row r="841" spans="1:21" ht="12.75">
      <c r="A841" s="157">
        <f t="shared" si="128"/>
        <v>841</v>
      </c>
      <c r="B841" s="219"/>
      <c r="C841" s="219" t="s">
        <v>3663</v>
      </c>
      <c r="D841" s="220" t="s">
        <v>3572</v>
      </c>
      <c r="E841" s="221" t="s">
        <v>601</v>
      </c>
      <c r="F841" s="219">
        <v>1</v>
      </c>
      <c r="G841" s="225">
        <v>1</v>
      </c>
      <c r="H841" s="542" t="s">
        <v>3465</v>
      </c>
      <c r="I841" s="223">
        <v>50</v>
      </c>
      <c r="J841" s="386">
        <v>2.6505</v>
      </c>
      <c r="K841" s="427">
        <f t="shared" si="131"/>
        <v>132.525</v>
      </c>
      <c r="L841" s="308"/>
      <c r="M841" s="306"/>
      <c r="N841" s="430">
        <f t="shared" si="132"/>
        <v>0</v>
      </c>
      <c r="O841" s="132">
        <v>0</v>
      </c>
      <c r="P841" s="524">
        <v>0</v>
      </c>
      <c r="Q841" s="279"/>
      <c r="R841" s="280">
        <v>0</v>
      </c>
      <c r="S841" s="433">
        <f t="shared" si="127"/>
        <v>0</v>
      </c>
      <c r="T841" s="281">
        <f t="shared" si="126"/>
        <v>0</v>
      </c>
      <c r="U841" s="435" t="s">
        <v>3068</v>
      </c>
    </row>
    <row r="842" spans="1:21" ht="25.5">
      <c r="A842" s="157">
        <f t="shared" si="128"/>
        <v>842</v>
      </c>
      <c r="B842" s="219"/>
      <c r="C842" s="219" t="s">
        <v>3663</v>
      </c>
      <c r="D842" s="220" t="s">
        <v>3573</v>
      </c>
      <c r="E842" s="221" t="s">
        <v>601</v>
      </c>
      <c r="F842" s="219">
        <v>1</v>
      </c>
      <c r="G842" s="225">
        <v>1</v>
      </c>
      <c r="H842" s="543" t="s">
        <v>3466</v>
      </c>
      <c r="I842" s="223">
        <v>50</v>
      </c>
      <c r="J842" s="386">
        <v>2.8</v>
      </c>
      <c r="K842" s="427">
        <f t="shared" si="131"/>
        <v>140</v>
      </c>
      <c r="L842" s="308"/>
      <c r="M842" s="306"/>
      <c r="N842" s="430">
        <f t="shared" si="132"/>
        <v>0</v>
      </c>
      <c r="O842" s="132">
        <v>0</v>
      </c>
      <c r="P842" s="524">
        <v>0</v>
      </c>
      <c r="Q842" s="279"/>
      <c r="R842" s="280">
        <v>0</v>
      </c>
      <c r="S842" s="433">
        <f t="shared" si="127"/>
        <v>0</v>
      </c>
      <c r="T842" s="281">
        <f t="shared" si="126"/>
        <v>0</v>
      </c>
      <c r="U842" s="435" t="s">
        <v>3068</v>
      </c>
    </row>
    <row r="843" spans="1:21" ht="12.75">
      <c r="A843" s="157">
        <f t="shared" si="128"/>
        <v>843</v>
      </c>
      <c r="B843" s="219"/>
      <c r="C843" s="219" t="s">
        <v>3663</v>
      </c>
      <c r="D843" s="220" t="s">
        <v>3574</v>
      </c>
      <c r="E843" s="221" t="s">
        <v>601</v>
      </c>
      <c r="F843" s="219">
        <v>1</v>
      </c>
      <c r="G843" s="225">
        <v>1</v>
      </c>
      <c r="H843" s="542" t="s">
        <v>3467</v>
      </c>
      <c r="I843" s="223">
        <v>50</v>
      </c>
      <c r="J843" s="386">
        <v>2.7972</v>
      </c>
      <c r="K843" s="427">
        <f t="shared" si="131"/>
        <v>139.86</v>
      </c>
      <c r="L843" s="308"/>
      <c r="M843" s="306"/>
      <c r="N843" s="430">
        <f t="shared" si="132"/>
        <v>0</v>
      </c>
      <c r="O843" s="132">
        <v>0</v>
      </c>
      <c r="P843" s="524">
        <v>0</v>
      </c>
      <c r="Q843" s="279"/>
      <c r="R843" s="280">
        <v>0</v>
      </c>
      <c r="S843" s="433">
        <f t="shared" si="127"/>
        <v>0</v>
      </c>
      <c r="T843" s="281">
        <f t="shared" si="126"/>
        <v>0</v>
      </c>
      <c r="U843" s="435" t="s">
        <v>3068</v>
      </c>
    </row>
    <row r="844" spans="1:21" ht="12.75">
      <c r="A844" s="157">
        <f t="shared" si="128"/>
        <v>844</v>
      </c>
      <c r="B844" s="219"/>
      <c r="C844" s="219" t="s">
        <v>3663</v>
      </c>
      <c r="D844" s="220" t="s">
        <v>3575</v>
      </c>
      <c r="E844" s="221" t="s">
        <v>601</v>
      </c>
      <c r="F844" s="219">
        <v>1</v>
      </c>
      <c r="G844" s="225">
        <v>1</v>
      </c>
      <c r="H844" s="542" t="s">
        <v>3468</v>
      </c>
      <c r="I844" s="223">
        <v>50</v>
      </c>
      <c r="J844" s="386">
        <v>2.7972</v>
      </c>
      <c r="K844" s="427">
        <f t="shared" si="131"/>
        <v>139.86</v>
      </c>
      <c r="L844" s="308"/>
      <c r="M844" s="306"/>
      <c r="N844" s="430">
        <f t="shared" si="132"/>
        <v>0</v>
      </c>
      <c r="O844" s="132">
        <v>0</v>
      </c>
      <c r="P844" s="524">
        <v>0</v>
      </c>
      <c r="Q844" s="279"/>
      <c r="R844" s="280">
        <v>0</v>
      </c>
      <c r="S844" s="433">
        <f t="shared" si="127"/>
        <v>0</v>
      </c>
      <c r="T844" s="281">
        <f t="shared" si="126"/>
        <v>0</v>
      </c>
      <c r="U844" s="435" t="s">
        <v>3068</v>
      </c>
    </row>
    <row r="845" spans="1:21" ht="12.75">
      <c r="A845" s="157">
        <f t="shared" si="128"/>
        <v>845</v>
      </c>
      <c r="B845" s="219"/>
      <c r="C845" s="219" t="s">
        <v>3663</v>
      </c>
      <c r="D845" s="220" t="s">
        <v>3576</v>
      </c>
      <c r="E845" s="221" t="s">
        <v>601</v>
      </c>
      <c r="F845" s="219">
        <v>1</v>
      </c>
      <c r="G845" s="225">
        <v>1</v>
      </c>
      <c r="H845" s="542" t="s">
        <v>3469</v>
      </c>
      <c r="I845" s="223">
        <v>50</v>
      </c>
      <c r="J845" s="386">
        <v>2.74</v>
      </c>
      <c r="K845" s="427">
        <f t="shared" si="131"/>
        <v>137</v>
      </c>
      <c r="L845" s="308"/>
      <c r="M845" s="306"/>
      <c r="N845" s="430">
        <f t="shared" si="132"/>
        <v>0</v>
      </c>
      <c r="O845" s="132">
        <v>0</v>
      </c>
      <c r="P845" s="524">
        <v>0</v>
      </c>
      <c r="Q845" s="279"/>
      <c r="R845" s="280">
        <v>0</v>
      </c>
      <c r="S845" s="433">
        <f t="shared" si="127"/>
        <v>0</v>
      </c>
      <c r="T845" s="281">
        <f t="shared" si="126"/>
        <v>0</v>
      </c>
      <c r="U845" s="435" t="s">
        <v>3068</v>
      </c>
    </row>
    <row r="846" spans="1:21" ht="12.75">
      <c r="A846" s="157">
        <f t="shared" si="128"/>
        <v>846</v>
      </c>
      <c r="B846" s="219"/>
      <c r="C846" s="219" t="s">
        <v>3663</v>
      </c>
      <c r="D846" s="220" t="s">
        <v>3577</v>
      </c>
      <c r="E846" s="221" t="s">
        <v>601</v>
      </c>
      <c r="F846" s="219">
        <v>1</v>
      </c>
      <c r="G846" s="225">
        <v>1</v>
      </c>
      <c r="H846" s="542" t="s">
        <v>3470</v>
      </c>
      <c r="I846" s="223">
        <v>50</v>
      </c>
      <c r="J846" s="386">
        <v>2.7384000000000004</v>
      </c>
      <c r="K846" s="427">
        <f t="shared" si="131"/>
        <v>136.92000000000002</v>
      </c>
      <c r="L846" s="308"/>
      <c r="M846" s="306"/>
      <c r="N846" s="430">
        <f t="shared" si="132"/>
        <v>0</v>
      </c>
      <c r="O846" s="132">
        <v>0</v>
      </c>
      <c r="P846" s="524">
        <v>0</v>
      </c>
      <c r="Q846" s="279"/>
      <c r="R846" s="280">
        <v>0</v>
      </c>
      <c r="S846" s="433">
        <f t="shared" si="127"/>
        <v>0</v>
      </c>
      <c r="T846" s="281">
        <f t="shared" si="126"/>
        <v>0</v>
      </c>
      <c r="U846" s="435" t="s">
        <v>3068</v>
      </c>
    </row>
    <row r="847" spans="1:21" ht="12.75">
      <c r="A847" s="157">
        <f t="shared" si="128"/>
        <v>847</v>
      </c>
      <c r="B847" s="219"/>
      <c r="C847" s="219" t="s">
        <v>3663</v>
      </c>
      <c r="D847" s="220" t="s">
        <v>3578</v>
      </c>
      <c r="E847" s="221" t="s">
        <v>601</v>
      </c>
      <c r="F847" s="219">
        <v>1</v>
      </c>
      <c r="G847" s="225">
        <v>1</v>
      </c>
      <c r="H847" s="542" t="s">
        <v>3471</v>
      </c>
      <c r="I847" s="223">
        <v>50</v>
      </c>
      <c r="J847" s="386">
        <v>2.62</v>
      </c>
      <c r="K847" s="427">
        <f t="shared" si="131"/>
        <v>131</v>
      </c>
      <c r="L847" s="308"/>
      <c r="M847" s="306"/>
      <c r="N847" s="430">
        <f t="shared" si="132"/>
        <v>0</v>
      </c>
      <c r="O847" s="132">
        <v>0</v>
      </c>
      <c r="P847" s="524">
        <v>0</v>
      </c>
      <c r="Q847" s="279"/>
      <c r="R847" s="280">
        <v>0</v>
      </c>
      <c r="S847" s="433">
        <f t="shared" si="127"/>
        <v>0</v>
      </c>
      <c r="T847" s="281">
        <f t="shared" si="126"/>
        <v>0</v>
      </c>
      <c r="U847" s="435" t="s">
        <v>3068</v>
      </c>
    </row>
    <row r="848" spans="1:21" ht="12.75">
      <c r="A848" s="157">
        <f t="shared" si="128"/>
        <v>848</v>
      </c>
      <c r="B848" s="219"/>
      <c r="C848" s="219" t="s">
        <v>3663</v>
      </c>
      <c r="D848" s="220" t="s">
        <v>3579</v>
      </c>
      <c r="E848" s="221" t="s">
        <v>601</v>
      </c>
      <c r="F848" s="219">
        <v>1</v>
      </c>
      <c r="G848" s="225">
        <v>1</v>
      </c>
      <c r="H848" s="542" t="s">
        <v>3472</v>
      </c>
      <c r="I848" s="223">
        <v>50</v>
      </c>
      <c r="J848" s="386">
        <v>2.6211</v>
      </c>
      <c r="K848" s="427">
        <f t="shared" si="131"/>
        <v>131.055</v>
      </c>
      <c r="L848" s="308"/>
      <c r="M848" s="306"/>
      <c r="N848" s="430">
        <f t="shared" si="132"/>
        <v>0</v>
      </c>
      <c r="O848" s="132">
        <v>0</v>
      </c>
      <c r="P848" s="524">
        <v>0</v>
      </c>
      <c r="Q848" s="279"/>
      <c r="R848" s="280">
        <v>0</v>
      </c>
      <c r="S848" s="433">
        <f t="shared" si="127"/>
        <v>0</v>
      </c>
      <c r="T848" s="281">
        <f t="shared" si="126"/>
        <v>0</v>
      </c>
      <c r="U848" s="435" t="s">
        <v>3068</v>
      </c>
    </row>
    <row r="849" spans="1:21" ht="12.75">
      <c r="A849" s="157">
        <f t="shared" si="128"/>
        <v>849</v>
      </c>
      <c r="B849" s="219"/>
      <c r="C849" s="219" t="s">
        <v>3663</v>
      </c>
      <c r="D849" s="220" t="s">
        <v>3580</v>
      </c>
      <c r="E849" s="221" t="s">
        <v>601</v>
      </c>
      <c r="F849" s="219">
        <v>1</v>
      </c>
      <c r="G849" s="225">
        <v>1</v>
      </c>
      <c r="H849" s="542" t="s">
        <v>3473</v>
      </c>
      <c r="I849" s="223">
        <v>50</v>
      </c>
      <c r="J849" s="386">
        <v>2.6211</v>
      </c>
      <c r="K849" s="427">
        <f t="shared" si="131"/>
        <v>131.055</v>
      </c>
      <c r="L849" s="308"/>
      <c r="M849" s="306"/>
      <c r="N849" s="430">
        <f t="shared" si="132"/>
        <v>0</v>
      </c>
      <c r="O849" s="132">
        <v>0</v>
      </c>
      <c r="P849" s="524">
        <v>0</v>
      </c>
      <c r="Q849" s="279"/>
      <c r="R849" s="280">
        <v>0</v>
      </c>
      <c r="S849" s="433">
        <f t="shared" si="127"/>
        <v>0</v>
      </c>
      <c r="T849" s="281">
        <f t="shared" si="126"/>
        <v>0</v>
      </c>
      <c r="U849" s="435" t="s">
        <v>3068</v>
      </c>
    </row>
    <row r="850" spans="1:21" ht="12.75">
      <c r="A850" s="157">
        <f t="shared" si="128"/>
        <v>850</v>
      </c>
      <c r="B850" s="219"/>
      <c r="C850" s="219" t="s">
        <v>3663</v>
      </c>
      <c r="D850" s="220" t="s">
        <v>3581</v>
      </c>
      <c r="E850" s="221" t="s">
        <v>601</v>
      </c>
      <c r="F850" s="219">
        <v>1</v>
      </c>
      <c r="G850" s="225">
        <v>1</v>
      </c>
      <c r="H850" s="542" t="s">
        <v>3474</v>
      </c>
      <c r="I850" s="223">
        <v>50</v>
      </c>
      <c r="J850" s="386">
        <v>2.6211</v>
      </c>
      <c r="K850" s="427">
        <f t="shared" si="131"/>
        <v>131.055</v>
      </c>
      <c r="L850" s="308"/>
      <c r="M850" s="306"/>
      <c r="N850" s="430">
        <f t="shared" si="132"/>
        <v>0</v>
      </c>
      <c r="O850" s="132">
        <v>0</v>
      </c>
      <c r="P850" s="524">
        <v>0</v>
      </c>
      <c r="Q850" s="279"/>
      <c r="R850" s="280">
        <v>0</v>
      </c>
      <c r="S850" s="433">
        <f t="shared" si="127"/>
        <v>0</v>
      </c>
      <c r="T850" s="281">
        <f t="shared" si="126"/>
        <v>0</v>
      </c>
      <c r="U850" s="435" t="s">
        <v>3068</v>
      </c>
    </row>
    <row r="851" spans="1:21" ht="12.75">
      <c r="A851" s="157">
        <f t="shared" si="128"/>
        <v>851</v>
      </c>
      <c r="B851" s="219"/>
      <c r="C851" s="219" t="s">
        <v>3663</v>
      </c>
      <c r="D851" s="220" t="s">
        <v>3582</v>
      </c>
      <c r="E851" s="221" t="s">
        <v>601</v>
      </c>
      <c r="F851" s="219">
        <v>1</v>
      </c>
      <c r="G851" s="225">
        <v>1</v>
      </c>
      <c r="H851" s="542" t="s">
        <v>3475</v>
      </c>
      <c r="I851" s="223">
        <v>50</v>
      </c>
      <c r="J851" s="386">
        <v>2.6211</v>
      </c>
      <c r="K851" s="427">
        <f t="shared" si="131"/>
        <v>131.055</v>
      </c>
      <c r="L851" s="308"/>
      <c r="M851" s="306"/>
      <c r="N851" s="430">
        <f t="shared" si="132"/>
        <v>0</v>
      </c>
      <c r="O851" s="132">
        <v>0</v>
      </c>
      <c r="P851" s="524">
        <v>0</v>
      </c>
      <c r="Q851" s="279"/>
      <c r="R851" s="280">
        <v>0</v>
      </c>
      <c r="S851" s="433">
        <f t="shared" si="127"/>
        <v>0</v>
      </c>
      <c r="T851" s="281">
        <f t="shared" si="126"/>
        <v>0</v>
      </c>
      <c r="U851" s="435" t="s">
        <v>3068</v>
      </c>
    </row>
    <row r="852" spans="1:21" ht="12.75">
      <c r="A852" s="157">
        <f t="shared" si="128"/>
        <v>852</v>
      </c>
      <c r="B852" s="219"/>
      <c r="C852" s="219" t="s">
        <v>3663</v>
      </c>
      <c r="D852" s="220" t="s">
        <v>3583</v>
      </c>
      <c r="E852" s="221" t="s">
        <v>601</v>
      </c>
      <c r="F852" s="219">
        <v>1</v>
      </c>
      <c r="G852" s="225">
        <v>1</v>
      </c>
      <c r="H852" s="542" t="s">
        <v>3476</v>
      </c>
      <c r="I852" s="223">
        <v>50</v>
      </c>
      <c r="J852" s="386">
        <v>2.6211</v>
      </c>
      <c r="K852" s="427">
        <f t="shared" si="131"/>
        <v>131.055</v>
      </c>
      <c r="L852" s="308"/>
      <c r="M852" s="306"/>
      <c r="N852" s="430">
        <f t="shared" si="132"/>
        <v>0</v>
      </c>
      <c r="O852" s="132">
        <v>0</v>
      </c>
      <c r="P852" s="524">
        <v>0</v>
      </c>
      <c r="Q852" s="279"/>
      <c r="R852" s="280">
        <v>0</v>
      </c>
      <c r="S852" s="433">
        <f t="shared" si="127"/>
        <v>0</v>
      </c>
      <c r="T852" s="281">
        <f t="shared" si="126"/>
        <v>0</v>
      </c>
      <c r="U852" s="435" t="s">
        <v>3068</v>
      </c>
    </row>
    <row r="853" spans="1:21" ht="12.75">
      <c r="A853" s="157">
        <f t="shared" si="128"/>
        <v>853</v>
      </c>
      <c r="B853" s="219"/>
      <c r="C853" s="219" t="s">
        <v>3663</v>
      </c>
      <c r="D853" s="220" t="s">
        <v>3584</v>
      </c>
      <c r="E853" s="221" t="s">
        <v>601</v>
      </c>
      <c r="F853" s="219">
        <v>1</v>
      </c>
      <c r="G853" s="225">
        <v>1</v>
      </c>
      <c r="H853" s="542" t="s">
        <v>3477</v>
      </c>
      <c r="I853" s="223">
        <v>50</v>
      </c>
      <c r="J853" s="386">
        <v>2.6211</v>
      </c>
      <c r="K853" s="427">
        <f t="shared" si="131"/>
        <v>131.055</v>
      </c>
      <c r="L853" s="308"/>
      <c r="M853" s="306"/>
      <c r="N853" s="430">
        <f t="shared" si="132"/>
        <v>0</v>
      </c>
      <c r="O853" s="132">
        <v>0</v>
      </c>
      <c r="P853" s="524">
        <v>0</v>
      </c>
      <c r="Q853" s="279"/>
      <c r="R853" s="280">
        <v>0</v>
      </c>
      <c r="S853" s="433">
        <f t="shared" si="127"/>
        <v>0</v>
      </c>
      <c r="T853" s="281">
        <f t="shared" si="126"/>
        <v>0</v>
      </c>
      <c r="U853" s="435" t="s">
        <v>3068</v>
      </c>
    </row>
    <row r="854" spans="1:21" ht="12.75">
      <c r="A854" s="157">
        <f t="shared" si="128"/>
        <v>854</v>
      </c>
      <c r="B854" s="219"/>
      <c r="C854" s="219" t="s">
        <v>3663</v>
      </c>
      <c r="D854" s="220" t="s">
        <v>3585</v>
      </c>
      <c r="E854" s="221" t="s">
        <v>601</v>
      </c>
      <c r="F854" s="219">
        <v>1</v>
      </c>
      <c r="G854" s="225">
        <v>1</v>
      </c>
      <c r="H854" s="542" t="s">
        <v>3478</v>
      </c>
      <c r="I854" s="223">
        <v>50</v>
      </c>
      <c r="J854" s="386">
        <v>2.6211</v>
      </c>
      <c r="K854" s="427">
        <f t="shared" si="131"/>
        <v>131.055</v>
      </c>
      <c r="L854" s="308"/>
      <c r="M854" s="306"/>
      <c r="N854" s="430">
        <f t="shared" si="132"/>
        <v>0</v>
      </c>
      <c r="O854" s="132">
        <v>0</v>
      </c>
      <c r="P854" s="524">
        <v>0</v>
      </c>
      <c r="Q854" s="279"/>
      <c r="R854" s="280">
        <v>0</v>
      </c>
      <c r="S854" s="433">
        <f t="shared" si="127"/>
        <v>0</v>
      </c>
      <c r="T854" s="281">
        <f t="shared" si="126"/>
        <v>0</v>
      </c>
      <c r="U854" s="435" t="s">
        <v>3068</v>
      </c>
    </row>
    <row r="855" spans="1:21" ht="12.75">
      <c r="A855" s="157">
        <f t="shared" si="128"/>
        <v>855</v>
      </c>
      <c r="B855" s="219"/>
      <c r="C855" s="219" t="s">
        <v>3663</v>
      </c>
      <c r="D855" s="220" t="s">
        <v>3586</v>
      </c>
      <c r="E855" s="221" t="s">
        <v>601</v>
      </c>
      <c r="F855" s="219">
        <v>1</v>
      </c>
      <c r="G855" s="225">
        <v>1</v>
      </c>
      <c r="H855" s="542" t="s">
        <v>3479</v>
      </c>
      <c r="I855" s="223">
        <v>50</v>
      </c>
      <c r="J855" s="386">
        <v>2.6211</v>
      </c>
      <c r="K855" s="427">
        <f t="shared" si="131"/>
        <v>131.055</v>
      </c>
      <c r="L855" s="308"/>
      <c r="M855" s="306"/>
      <c r="N855" s="430">
        <f t="shared" si="132"/>
        <v>0</v>
      </c>
      <c r="O855" s="132">
        <v>0</v>
      </c>
      <c r="P855" s="524">
        <v>0</v>
      </c>
      <c r="Q855" s="279"/>
      <c r="R855" s="280">
        <v>0</v>
      </c>
      <c r="S855" s="433">
        <f t="shared" si="127"/>
        <v>0</v>
      </c>
      <c r="T855" s="281">
        <f t="shared" si="126"/>
        <v>0</v>
      </c>
      <c r="U855" s="435" t="s">
        <v>3068</v>
      </c>
    </row>
    <row r="856" spans="1:21" ht="12.75">
      <c r="A856" s="157">
        <f t="shared" si="128"/>
        <v>856</v>
      </c>
      <c r="B856" s="219"/>
      <c r="C856" s="219" t="s">
        <v>3663</v>
      </c>
      <c r="D856" s="220" t="s">
        <v>3587</v>
      </c>
      <c r="E856" s="221" t="s">
        <v>601</v>
      </c>
      <c r="F856" s="219">
        <v>1</v>
      </c>
      <c r="G856" s="225">
        <v>1</v>
      </c>
      <c r="H856" s="542" t="s">
        <v>3480</v>
      </c>
      <c r="I856" s="223">
        <v>50</v>
      </c>
      <c r="J856" s="386">
        <v>2.6211</v>
      </c>
      <c r="K856" s="427">
        <f t="shared" si="131"/>
        <v>131.055</v>
      </c>
      <c r="L856" s="308"/>
      <c r="M856" s="306"/>
      <c r="N856" s="430">
        <f t="shared" si="132"/>
        <v>0</v>
      </c>
      <c r="O856" s="132">
        <v>0</v>
      </c>
      <c r="P856" s="524">
        <v>0</v>
      </c>
      <c r="Q856" s="279"/>
      <c r="R856" s="280">
        <v>0</v>
      </c>
      <c r="S856" s="433">
        <f t="shared" si="127"/>
        <v>0</v>
      </c>
      <c r="T856" s="281">
        <f t="shared" si="126"/>
        <v>0</v>
      </c>
      <c r="U856" s="435" t="s">
        <v>3068</v>
      </c>
    </row>
    <row r="857" spans="1:21" ht="12.75">
      <c r="A857" s="157">
        <f t="shared" si="128"/>
        <v>857</v>
      </c>
      <c r="B857" s="219"/>
      <c r="C857" s="219" t="s">
        <v>3663</v>
      </c>
      <c r="D857" s="220" t="s">
        <v>3588</v>
      </c>
      <c r="E857" s="221" t="s">
        <v>601</v>
      </c>
      <c r="F857" s="219">
        <v>1</v>
      </c>
      <c r="G857" s="225">
        <v>1</v>
      </c>
      <c r="H857" s="542" t="s">
        <v>3481</v>
      </c>
      <c r="I857" s="223">
        <v>50</v>
      </c>
      <c r="J857" s="386">
        <v>2.65</v>
      </c>
      <c r="K857" s="427">
        <f t="shared" si="131"/>
        <v>132.5</v>
      </c>
      <c r="L857" s="308"/>
      <c r="M857" s="306"/>
      <c r="N857" s="430">
        <f t="shared" si="132"/>
        <v>0</v>
      </c>
      <c r="O857" s="132">
        <v>0</v>
      </c>
      <c r="P857" s="524">
        <v>0</v>
      </c>
      <c r="Q857" s="279"/>
      <c r="R857" s="280">
        <v>0</v>
      </c>
      <c r="S857" s="433">
        <f t="shared" si="127"/>
        <v>0</v>
      </c>
      <c r="T857" s="281">
        <f t="shared" si="126"/>
        <v>0</v>
      </c>
      <c r="U857" s="435" t="s">
        <v>3068</v>
      </c>
    </row>
    <row r="858" spans="1:21" ht="12.75">
      <c r="A858" s="157">
        <f t="shared" si="128"/>
        <v>858</v>
      </c>
      <c r="B858" s="219"/>
      <c r="C858" s="219" t="s">
        <v>3663</v>
      </c>
      <c r="D858" s="220" t="s">
        <v>3589</v>
      </c>
      <c r="E858" s="221" t="s">
        <v>601</v>
      </c>
      <c r="F858" s="219">
        <v>1</v>
      </c>
      <c r="G858" s="225">
        <v>1</v>
      </c>
      <c r="H858" s="542" t="s">
        <v>3482</v>
      </c>
      <c r="I858" s="223">
        <v>50</v>
      </c>
      <c r="J858" s="386">
        <v>2.6505</v>
      </c>
      <c r="K858" s="427">
        <f t="shared" si="131"/>
        <v>132.525</v>
      </c>
      <c r="L858" s="308"/>
      <c r="M858" s="306"/>
      <c r="N858" s="430">
        <f t="shared" si="132"/>
        <v>0</v>
      </c>
      <c r="O858" s="132">
        <v>0</v>
      </c>
      <c r="P858" s="524">
        <v>0</v>
      </c>
      <c r="Q858" s="279"/>
      <c r="R858" s="280">
        <v>0</v>
      </c>
      <c r="S858" s="433">
        <f t="shared" si="127"/>
        <v>0</v>
      </c>
      <c r="T858" s="281">
        <f t="shared" si="126"/>
        <v>0</v>
      </c>
      <c r="U858" s="435" t="s">
        <v>3068</v>
      </c>
    </row>
    <row r="859" spans="1:21" ht="12.75">
      <c r="A859" s="157">
        <f t="shared" si="128"/>
        <v>859</v>
      </c>
      <c r="B859" s="219"/>
      <c r="C859" s="219" t="s">
        <v>3663</v>
      </c>
      <c r="D859" s="220" t="s">
        <v>3590</v>
      </c>
      <c r="E859" s="221" t="s">
        <v>601</v>
      </c>
      <c r="F859" s="219">
        <v>1</v>
      </c>
      <c r="G859" s="225">
        <v>1</v>
      </c>
      <c r="H859" s="542" t="s">
        <v>3483</v>
      </c>
      <c r="I859" s="223">
        <v>50</v>
      </c>
      <c r="J859" s="386">
        <v>2.6505</v>
      </c>
      <c r="K859" s="427">
        <f t="shared" si="131"/>
        <v>132.525</v>
      </c>
      <c r="L859" s="308"/>
      <c r="M859" s="306"/>
      <c r="N859" s="430">
        <f t="shared" si="132"/>
        <v>0</v>
      </c>
      <c r="O859" s="132">
        <v>0</v>
      </c>
      <c r="P859" s="524">
        <v>0</v>
      </c>
      <c r="Q859" s="279"/>
      <c r="R859" s="280">
        <v>0</v>
      </c>
      <c r="S859" s="433">
        <f t="shared" si="127"/>
        <v>0</v>
      </c>
      <c r="T859" s="281">
        <f t="shared" si="126"/>
        <v>0</v>
      </c>
      <c r="U859" s="435" t="s">
        <v>3068</v>
      </c>
    </row>
    <row r="860" spans="1:21" ht="25.5">
      <c r="A860" s="157">
        <f t="shared" si="128"/>
        <v>860</v>
      </c>
      <c r="B860" s="219"/>
      <c r="C860" s="219" t="s">
        <v>3663</v>
      </c>
      <c r="D860" s="220" t="s">
        <v>3591</v>
      </c>
      <c r="E860" s="221" t="s">
        <v>601</v>
      </c>
      <c r="F860" s="219">
        <v>1</v>
      </c>
      <c r="G860" s="225">
        <v>1</v>
      </c>
      <c r="H860" s="543" t="s">
        <v>3484</v>
      </c>
      <c r="I860" s="223">
        <v>50</v>
      </c>
      <c r="J860" s="386">
        <v>2.6505</v>
      </c>
      <c r="K860" s="427">
        <f t="shared" si="131"/>
        <v>132.525</v>
      </c>
      <c r="L860" s="308"/>
      <c r="M860" s="306"/>
      <c r="N860" s="430">
        <f t="shared" si="132"/>
        <v>0</v>
      </c>
      <c r="O860" s="132">
        <v>0</v>
      </c>
      <c r="P860" s="524">
        <v>0</v>
      </c>
      <c r="Q860" s="279"/>
      <c r="R860" s="280">
        <v>0</v>
      </c>
      <c r="S860" s="433">
        <f t="shared" si="127"/>
        <v>0</v>
      </c>
      <c r="T860" s="281">
        <f t="shared" si="126"/>
        <v>0</v>
      </c>
      <c r="U860" s="435" t="s">
        <v>3068</v>
      </c>
    </row>
    <row r="861" spans="1:21" ht="12.75">
      <c r="A861" s="157">
        <f t="shared" si="128"/>
        <v>861</v>
      </c>
      <c r="B861" s="219"/>
      <c r="C861" s="219" t="s">
        <v>3663</v>
      </c>
      <c r="D861" s="220" t="s">
        <v>3592</v>
      </c>
      <c r="E861" s="221" t="s">
        <v>601</v>
      </c>
      <c r="F861" s="219">
        <v>1</v>
      </c>
      <c r="G861" s="225">
        <v>1</v>
      </c>
      <c r="H861" s="542" t="s">
        <v>3485</v>
      </c>
      <c r="I861" s="223">
        <v>50</v>
      </c>
      <c r="J861" s="386">
        <v>2.6505</v>
      </c>
      <c r="K861" s="427">
        <f t="shared" si="131"/>
        <v>132.525</v>
      </c>
      <c r="L861" s="308"/>
      <c r="M861" s="306"/>
      <c r="N861" s="430">
        <f t="shared" si="132"/>
        <v>0</v>
      </c>
      <c r="O861" s="132">
        <v>0</v>
      </c>
      <c r="P861" s="524">
        <v>0</v>
      </c>
      <c r="Q861" s="279"/>
      <c r="R861" s="280">
        <v>0</v>
      </c>
      <c r="S861" s="433">
        <f t="shared" si="127"/>
        <v>0</v>
      </c>
      <c r="T861" s="281">
        <f t="shared" si="126"/>
        <v>0</v>
      </c>
      <c r="U861" s="435" t="s">
        <v>3068</v>
      </c>
    </row>
    <row r="862" spans="1:21" ht="12.75">
      <c r="A862" s="157">
        <f t="shared" si="128"/>
        <v>862</v>
      </c>
      <c r="B862" s="219"/>
      <c r="C862" s="219" t="s">
        <v>3663</v>
      </c>
      <c r="D862" s="220" t="s">
        <v>3593</v>
      </c>
      <c r="E862" s="221" t="s">
        <v>601</v>
      </c>
      <c r="F862" s="219">
        <v>1</v>
      </c>
      <c r="G862" s="225">
        <v>1</v>
      </c>
      <c r="H862" s="542" t="s">
        <v>3486</v>
      </c>
      <c r="I862" s="223">
        <v>50</v>
      </c>
      <c r="J862" s="386">
        <v>2.6505</v>
      </c>
      <c r="K862" s="427">
        <f t="shared" si="131"/>
        <v>132.525</v>
      </c>
      <c r="L862" s="308"/>
      <c r="M862" s="306"/>
      <c r="N862" s="430">
        <f t="shared" si="132"/>
        <v>0</v>
      </c>
      <c r="O862" s="132">
        <v>0</v>
      </c>
      <c r="P862" s="524">
        <v>0</v>
      </c>
      <c r="Q862" s="279"/>
      <c r="R862" s="280">
        <v>0</v>
      </c>
      <c r="S862" s="433">
        <f t="shared" si="127"/>
        <v>0</v>
      </c>
      <c r="T862" s="281">
        <f t="shared" si="126"/>
        <v>0</v>
      </c>
      <c r="U862" s="435" t="s">
        <v>3068</v>
      </c>
    </row>
    <row r="863" spans="1:21" ht="25.5">
      <c r="A863" s="157">
        <f t="shared" si="128"/>
        <v>863</v>
      </c>
      <c r="B863" s="219"/>
      <c r="C863" s="219" t="s">
        <v>3663</v>
      </c>
      <c r="D863" s="220" t="s">
        <v>3594</v>
      </c>
      <c r="E863" s="221" t="s">
        <v>601</v>
      </c>
      <c r="F863" s="219">
        <v>1</v>
      </c>
      <c r="G863" s="225">
        <v>1</v>
      </c>
      <c r="H863" s="543" t="s">
        <v>3487</v>
      </c>
      <c r="I863" s="223">
        <v>50</v>
      </c>
      <c r="J863" s="386">
        <v>2.6505</v>
      </c>
      <c r="K863" s="427">
        <f t="shared" si="131"/>
        <v>132.525</v>
      </c>
      <c r="L863" s="308"/>
      <c r="M863" s="306"/>
      <c r="N863" s="430">
        <f t="shared" si="132"/>
        <v>0</v>
      </c>
      <c r="O863" s="132">
        <v>0</v>
      </c>
      <c r="P863" s="524">
        <v>0</v>
      </c>
      <c r="Q863" s="279"/>
      <c r="R863" s="280">
        <v>0</v>
      </c>
      <c r="S863" s="433">
        <f t="shared" si="127"/>
        <v>0</v>
      </c>
      <c r="T863" s="281">
        <f t="shared" si="126"/>
        <v>0</v>
      </c>
      <c r="U863" s="435" t="s">
        <v>3068</v>
      </c>
    </row>
    <row r="864" spans="1:21" ht="12.75">
      <c r="A864" s="157">
        <f t="shared" si="128"/>
        <v>864</v>
      </c>
      <c r="B864" s="219"/>
      <c r="C864" s="219" t="s">
        <v>3663</v>
      </c>
      <c r="D864" s="220" t="s">
        <v>3595</v>
      </c>
      <c r="E864" s="221" t="s">
        <v>601</v>
      </c>
      <c r="F864" s="219">
        <v>1</v>
      </c>
      <c r="G864" s="225">
        <v>1</v>
      </c>
      <c r="H864" s="542" t="s">
        <v>3488</v>
      </c>
      <c r="I864" s="223">
        <v>50</v>
      </c>
      <c r="J864" s="386">
        <v>2.6505</v>
      </c>
      <c r="K864" s="427">
        <f t="shared" si="131"/>
        <v>132.525</v>
      </c>
      <c r="L864" s="308"/>
      <c r="M864" s="306"/>
      <c r="N864" s="430">
        <f t="shared" si="132"/>
        <v>0</v>
      </c>
      <c r="O864" s="132">
        <v>0</v>
      </c>
      <c r="P864" s="524">
        <v>0</v>
      </c>
      <c r="Q864" s="279"/>
      <c r="R864" s="280">
        <v>0</v>
      </c>
      <c r="S864" s="433">
        <f t="shared" si="127"/>
        <v>0</v>
      </c>
      <c r="T864" s="281">
        <f t="shared" si="126"/>
        <v>0</v>
      </c>
      <c r="U864" s="435" t="s">
        <v>3068</v>
      </c>
    </row>
    <row r="865" spans="1:21" ht="25.5">
      <c r="A865" s="157">
        <f t="shared" si="128"/>
        <v>865</v>
      </c>
      <c r="B865" s="219"/>
      <c r="C865" s="219" t="s">
        <v>3663</v>
      </c>
      <c r="D865" s="220" t="s">
        <v>3596</v>
      </c>
      <c r="E865" s="221" t="s">
        <v>601</v>
      </c>
      <c r="F865" s="219">
        <v>1</v>
      </c>
      <c r="G865" s="225">
        <v>1</v>
      </c>
      <c r="H865" s="543" t="s">
        <v>3489</v>
      </c>
      <c r="I865" s="223">
        <v>50</v>
      </c>
      <c r="J865" s="386">
        <v>2.6505</v>
      </c>
      <c r="K865" s="427">
        <f t="shared" si="131"/>
        <v>132.525</v>
      </c>
      <c r="L865" s="308"/>
      <c r="M865" s="306"/>
      <c r="N865" s="430">
        <f t="shared" si="132"/>
        <v>0</v>
      </c>
      <c r="O865" s="132">
        <v>0</v>
      </c>
      <c r="P865" s="524">
        <v>0</v>
      </c>
      <c r="Q865" s="279"/>
      <c r="R865" s="280">
        <v>0</v>
      </c>
      <c r="S865" s="433">
        <f t="shared" si="127"/>
        <v>0</v>
      </c>
      <c r="T865" s="281">
        <f t="shared" si="126"/>
        <v>0</v>
      </c>
      <c r="U865" s="435" t="s">
        <v>3068</v>
      </c>
    </row>
    <row r="866" spans="1:21" ht="12.75">
      <c r="A866" s="157">
        <f t="shared" si="128"/>
        <v>866</v>
      </c>
      <c r="B866" s="219"/>
      <c r="C866" s="219" t="s">
        <v>3663</v>
      </c>
      <c r="D866" s="220" t="s">
        <v>3597</v>
      </c>
      <c r="E866" s="221" t="s">
        <v>601</v>
      </c>
      <c r="F866" s="219">
        <v>1</v>
      </c>
      <c r="G866" s="225">
        <v>1</v>
      </c>
      <c r="H866" s="542" t="s">
        <v>3490</v>
      </c>
      <c r="I866" s="223">
        <v>50</v>
      </c>
      <c r="J866" s="386">
        <v>2.6505</v>
      </c>
      <c r="K866" s="427">
        <f t="shared" si="131"/>
        <v>132.525</v>
      </c>
      <c r="L866" s="308"/>
      <c r="M866" s="306"/>
      <c r="N866" s="430">
        <f t="shared" si="132"/>
        <v>0</v>
      </c>
      <c r="O866" s="132">
        <v>0</v>
      </c>
      <c r="P866" s="524">
        <v>0</v>
      </c>
      <c r="Q866" s="279"/>
      <c r="R866" s="280">
        <v>0</v>
      </c>
      <c r="S866" s="433">
        <f t="shared" si="127"/>
        <v>0</v>
      </c>
      <c r="T866" s="281">
        <f t="shared" si="126"/>
        <v>0</v>
      </c>
      <c r="U866" s="435" t="s">
        <v>3068</v>
      </c>
    </row>
    <row r="867" spans="1:21" ht="12.75">
      <c r="A867" s="157">
        <f aca="true" t="shared" si="133" ref="A867:A930">A866+1</f>
        <v>867</v>
      </c>
      <c r="B867" s="219"/>
      <c r="C867" s="219" t="s">
        <v>3663</v>
      </c>
      <c r="D867" s="220" t="s">
        <v>3598</v>
      </c>
      <c r="E867" s="221" t="s">
        <v>601</v>
      </c>
      <c r="F867" s="219">
        <v>1</v>
      </c>
      <c r="G867" s="225">
        <v>1</v>
      </c>
      <c r="H867" s="542" t="s">
        <v>3491</v>
      </c>
      <c r="I867" s="223">
        <v>50</v>
      </c>
      <c r="J867" s="386">
        <v>2.6505</v>
      </c>
      <c r="K867" s="427">
        <f t="shared" si="131"/>
        <v>132.525</v>
      </c>
      <c r="L867" s="308"/>
      <c r="M867" s="306"/>
      <c r="N867" s="430">
        <f t="shared" si="132"/>
        <v>0</v>
      </c>
      <c r="O867" s="132">
        <v>0</v>
      </c>
      <c r="P867" s="524">
        <v>0</v>
      </c>
      <c r="Q867" s="279"/>
      <c r="R867" s="280">
        <v>0</v>
      </c>
      <c r="S867" s="433">
        <f t="shared" si="127"/>
        <v>0</v>
      </c>
      <c r="T867" s="281">
        <f t="shared" si="126"/>
        <v>0</v>
      </c>
      <c r="U867" s="435" t="s">
        <v>3068</v>
      </c>
    </row>
    <row r="868" spans="1:21" ht="25.5">
      <c r="A868" s="157">
        <f t="shared" si="133"/>
        <v>868</v>
      </c>
      <c r="B868" s="219"/>
      <c r="C868" s="219" t="s">
        <v>3663</v>
      </c>
      <c r="D868" s="220" t="s">
        <v>3599</v>
      </c>
      <c r="E868" s="221" t="s">
        <v>601</v>
      </c>
      <c r="F868" s="219">
        <v>1</v>
      </c>
      <c r="G868" s="225">
        <v>1</v>
      </c>
      <c r="H868" s="543" t="s">
        <v>3492</v>
      </c>
      <c r="I868" s="223">
        <v>50</v>
      </c>
      <c r="J868" s="386">
        <v>2.6505</v>
      </c>
      <c r="K868" s="427">
        <f t="shared" si="131"/>
        <v>132.525</v>
      </c>
      <c r="L868" s="308"/>
      <c r="M868" s="306"/>
      <c r="N868" s="430">
        <f t="shared" si="132"/>
        <v>0</v>
      </c>
      <c r="O868" s="132">
        <v>0</v>
      </c>
      <c r="P868" s="524">
        <v>0</v>
      </c>
      <c r="Q868" s="279"/>
      <c r="R868" s="280">
        <v>0</v>
      </c>
      <c r="S868" s="433">
        <f t="shared" si="127"/>
        <v>0</v>
      </c>
      <c r="T868" s="281">
        <f t="shared" si="126"/>
        <v>0</v>
      </c>
      <c r="U868" s="435" t="s">
        <v>3068</v>
      </c>
    </row>
    <row r="869" spans="1:21" ht="12.75">
      <c r="A869" s="157">
        <f t="shared" si="133"/>
        <v>869</v>
      </c>
      <c r="B869" s="219"/>
      <c r="C869" s="219" t="s">
        <v>3663</v>
      </c>
      <c r="D869" s="220" t="s">
        <v>3600</v>
      </c>
      <c r="E869" s="221" t="s">
        <v>601</v>
      </c>
      <c r="F869" s="219">
        <v>1</v>
      </c>
      <c r="G869" s="225">
        <v>1</v>
      </c>
      <c r="H869" s="542" t="s">
        <v>3493</v>
      </c>
      <c r="I869" s="223">
        <v>50</v>
      </c>
      <c r="J869" s="386">
        <v>2.6505</v>
      </c>
      <c r="K869" s="427">
        <f t="shared" si="131"/>
        <v>132.525</v>
      </c>
      <c r="L869" s="308"/>
      <c r="M869" s="306"/>
      <c r="N869" s="430">
        <f t="shared" si="132"/>
        <v>0</v>
      </c>
      <c r="O869" s="132">
        <v>0</v>
      </c>
      <c r="P869" s="524">
        <v>0</v>
      </c>
      <c r="Q869" s="279"/>
      <c r="R869" s="280">
        <v>0</v>
      </c>
      <c r="S869" s="433">
        <f t="shared" si="127"/>
        <v>0</v>
      </c>
      <c r="T869" s="281">
        <f t="shared" si="126"/>
        <v>0</v>
      </c>
      <c r="U869" s="435" t="s">
        <v>3068</v>
      </c>
    </row>
    <row r="870" spans="1:21" ht="12.75">
      <c r="A870" s="157">
        <f t="shared" si="133"/>
        <v>870</v>
      </c>
      <c r="B870" s="219"/>
      <c r="C870" s="219" t="s">
        <v>3663</v>
      </c>
      <c r="D870" s="220" t="s">
        <v>3601</v>
      </c>
      <c r="E870" s="221" t="s">
        <v>601</v>
      </c>
      <c r="F870" s="219">
        <v>1</v>
      </c>
      <c r="G870" s="225">
        <v>1</v>
      </c>
      <c r="H870" s="542" t="s">
        <v>3494</v>
      </c>
      <c r="I870" s="223">
        <v>50</v>
      </c>
      <c r="J870" s="386">
        <v>2.6505</v>
      </c>
      <c r="K870" s="427">
        <f t="shared" si="131"/>
        <v>132.525</v>
      </c>
      <c r="L870" s="308"/>
      <c r="M870" s="306"/>
      <c r="N870" s="430">
        <f t="shared" si="132"/>
        <v>0</v>
      </c>
      <c r="O870" s="132">
        <v>0</v>
      </c>
      <c r="P870" s="524">
        <v>0</v>
      </c>
      <c r="Q870" s="279"/>
      <c r="R870" s="280">
        <v>0</v>
      </c>
      <c r="S870" s="433">
        <f t="shared" si="127"/>
        <v>0</v>
      </c>
      <c r="T870" s="281">
        <f t="shared" si="126"/>
        <v>0</v>
      </c>
      <c r="U870" s="435" t="s">
        <v>3068</v>
      </c>
    </row>
    <row r="871" spans="1:21" ht="12.75">
      <c r="A871" s="157">
        <f t="shared" si="133"/>
        <v>871</v>
      </c>
      <c r="B871" s="219"/>
      <c r="C871" s="219" t="s">
        <v>3663</v>
      </c>
      <c r="D871" s="220" t="s">
        <v>3602</v>
      </c>
      <c r="E871" s="221" t="s">
        <v>601</v>
      </c>
      <c r="F871" s="219">
        <v>1</v>
      </c>
      <c r="G871" s="225">
        <v>1</v>
      </c>
      <c r="H871" s="542" t="s">
        <v>3495</v>
      </c>
      <c r="I871" s="223">
        <v>50</v>
      </c>
      <c r="J871" s="386">
        <v>2.6505</v>
      </c>
      <c r="K871" s="427">
        <f t="shared" si="131"/>
        <v>132.525</v>
      </c>
      <c r="L871" s="308"/>
      <c r="M871" s="306"/>
      <c r="N871" s="430">
        <f t="shared" si="132"/>
        <v>0</v>
      </c>
      <c r="O871" s="132">
        <v>0</v>
      </c>
      <c r="P871" s="524">
        <v>0</v>
      </c>
      <c r="Q871" s="279"/>
      <c r="R871" s="280">
        <v>0</v>
      </c>
      <c r="S871" s="433">
        <f t="shared" si="127"/>
        <v>0</v>
      </c>
      <c r="T871" s="281">
        <f t="shared" si="126"/>
        <v>0</v>
      </c>
      <c r="U871" s="435" t="s">
        <v>3068</v>
      </c>
    </row>
    <row r="872" spans="1:21" ht="12.75">
      <c r="A872" s="157">
        <f t="shared" si="133"/>
        <v>872</v>
      </c>
      <c r="B872" s="219"/>
      <c r="C872" s="219" t="s">
        <v>3663</v>
      </c>
      <c r="D872" s="220" t="s">
        <v>3603</v>
      </c>
      <c r="E872" s="221" t="s">
        <v>601</v>
      </c>
      <c r="F872" s="219">
        <v>1</v>
      </c>
      <c r="G872" s="225">
        <v>1</v>
      </c>
      <c r="H872" s="542" t="s">
        <v>3496</v>
      </c>
      <c r="I872" s="223">
        <v>50</v>
      </c>
      <c r="J872" s="386">
        <v>2.6505</v>
      </c>
      <c r="K872" s="427">
        <f t="shared" si="131"/>
        <v>132.525</v>
      </c>
      <c r="L872" s="308"/>
      <c r="M872" s="306"/>
      <c r="N872" s="430">
        <f t="shared" si="132"/>
        <v>0</v>
      </c>
      <c r="O872" s="132">
        <v>0</v>
      </c>
      <c r="P872" s="524">
        <v>0</v>
      </c>
      <c r="Q872" s="279"/>
      <c r="R872" s="280">
        <v>0</v>
      </c>
      <c r="S872" s="433">
        <f t="shared" si="127"/>
        <v>0</v>
      </c>
      <c r="T872" s="281">
        <f t="shared" si="126"/>
        <v>0</v>
      </c>
      <c r="U872" s="435" t="s">
        <v>3068</v>
      </c>
    </row>
    <row r="873" spans="1:21" ht="12.75">
      <c r="A873" s="157">
        <f t="shared" si="133"/>
        <v>873</v>
      </c>
      <c r="B873" s="219"/>
      <c r="C873" s="219" t="s">
        <v>3663</v>
      </c>
      <c r="D873" s="220" t="s">
        <v>3604</v>
      </c>
      <c r="E873" s="221" t="s">
        <v>601</v>
      </c>
      <c r="F873" s="219">
        <v>1</v>
      </c>
      <c r="G873" s="225">
        <v>1</v>
      </c>
      <c r="H873" s="542" t="s">
        <v>3497</v>
      </c>
      <c r="I873" s="223">
        <v>50</v>
      </c>
      <c r="J873" s="386">
        <v>2.6505</v>
      </c>
      <c r="K873" s="427">
        <f t="shared" si="131"/>
        <v>132.525</v>
      </c>
      <c r="L873" s="308"/>
      <c r="M873" s="306"/>
      <c r="N873" s="430">
        <f t="shared" si="132"/>
        <v>0</v>
      </c>
      <c r="O873" s="132">
        <v>0</v>
      </c>
      <c r="P873" s="524">
        <v>0</v>
      </c>
      <c r="Q873" s="279"/>
      <c r="R873" s="280">
        <v>0</v>
      </c>
      <c r="S873" s="433">
        <f t="shared" si="127"/>
        <v>0</v>
      </c>
      <c r="T873" s="281">
        <f t="shared" si="126"/>
        <v>0</v>
      </c>
      <c r="U873" s="435" t="s">
        <v>3068</v>
      </c>
    </row>
    <row r="874" spans="1:21" ht="12.75">
      <c r="A874" s="157">
        <f t="shared" si="133"/>
        <v>874</v>
      </c>
      <c r="B874" s="219"/>
      <c r="C874" s="219" t="s">
        <v>3663</v>
      </c>
      <c r="D874" s="220" t="s">
        <v>3605</v>
      </c>
      <c r="E874" s="221" t="s">
        <v>601</v>
      </c>
      <c r="F874" s="219">
        <v>1</v>
      </c>
      <c r="G874" s="225">
        <v>1</v>
      </c>
      <c r="H874" s="542" t="s">
        <v>3498</v>
      </c>
      <c r="I874" s="223">
        <v>50</v>
      </c>
      <c r="J874" s="386">
        <v>2.6505</v>
      </c>
      <c r="K874" s="427">
        <f t="shared" si="131"/>
        <v>132.525</v>
      </c>
      <c r="L874" s="308"/>
      <c r="M874" s="306"/>
      <c r="N874" s="430">
        <f t="shared" si="132"/>
        <v>0</v>
      </c>
      <c r="O874" s="132">
        <v>0</v>
      </c>
      <c r="P874" s="524">
        <v>0</v>
      </c>
      <c r="Q874" s="279"/>
      <c r="R874" s="280">
        <v>0</v>
      </c>
      <c r="S874" s="433">
        <f t="shared" si="127"/>
        <v>0</v>
      </c>
      <c r="T874" s="281">
        <f t="shared" si="126"/>
        <v>0</v>
      </c>
      <c r="U874" s="435" t="s">
        <v>3068</v>
      </c>
    </row>
    <row r="875" spans="1:21" ht="12.75">
      <c r="A875" s="157">
        <f t="shared" si="133"/>
        <v>875</v>
      </c>
      <c r="B875" s="219"/>
      <c r="C875" s="219" t="s">
        <v>3663</v>
      </c>
      <c r="D875" s="220" t="s">
        <v>3606</v>
      </c>
      <c r="E875" s="221" t="s">
        <v>601</v>
      </c>
      <c r="F875" s="219">
        <v>1</v>
      </c>
      <c r="G875" s="225">
        <v>1</v>
      </c>
      <c r="H875" s="542" t="s">
        <v>3499</v>
      </c>
      <c r="I875" s="223">
        <v>50</v>
      </c>
      <c r="J875" s="386">
        <v>2.74</v>
      </c>
      <c r="K875" s="427">
        <f t="shared" si="131"/>
        <v>137</v>
      </c>
      <c r="L875" s="308"/>
      <c r="M875" s="306"/>
      <c r="N875" s="430">
        <f t="shared" si="132"/>
        <v>0</v>
      </c>
      <c r="O875" s="132">
        <v>0</v>
      </c>
      <c r="P875" s="524">
        <v>0</v>
      </c>
      <c r="Q875" s="279"/>
      <c r="R875" s="280">
        <v>0</v>
      </c>
      <c r="S875" s="433">
        <f t="shared" si="127"/>
        <v>0</v>
      </c>
      <c r="T875" s="281">
        <f t="shared" si="126"/>
        <v>0</v>
      </c>
      <c r="U875" s="435" t="s">
        <v>3068</v>
      </c>
    </row>
    <row r="876" spans="1:21" ht="12.75">
      <c r="A876" s="157">
        <f t="shared" si="133"/>
        <v>876</v>
      </c>
      <c r="B876" s="219"/>
      <c r="C876" s="219" t="s">
        <v>3663</v>
      </c>
      <c r="D876" s="220" t="s">
        <v>3607</v>
      </c>
      <c r="E876" s="221" t="s">
        <v>601</v>
      </c>
      <c r="F876" s="219">
        <v>1</v>
      </c>
      <c r="G876" s="225">
        <v>1</v>
      </c>
      <c r="H876" s="542" t="s">
        <v>3500</v>
      </c>
      <c r="I876" s="223">
        <v>50</v>
      </c>
      <c r="J876" s="386">
        <v>2.65</v>
      </c>
      <c r="K876" s="427">
        <f t="shared" si="131"/>
        <v>132.5</v>
      </c>
      <c r="L876" s="308"/>
      <c r="M876" s="306"/>
      <c r="N876" s="430">
        <f t="shared" si="132"/>
        <v>0</v>
      </c>
      <c r="O876" s="132">
        <v>0</v>
      </c>
      <c r="P876" s="524">
        <v>0</v>
      </c>
      <c r="Q876" s="279"/>
      <c r="R876" s="280">
        <v>0</v>
      </c>
      <c r="S876" s="433">
        <f t="shared" si="127"/>
        <v>0</v>
      </c>
      <c r="T876" s="281">
        <f t="shared" si="126"/>
        <v>0</v>
      </c>
      <c r="U876" s="435" t="s">
        <v>3068</v>
      </c>
    </row>
    <row r="877" spans="1:21" ht="12.75">
      <c r="A877" s="157">
        <f t="shared" si="133"/>
        <v>877</v>
      </c>
      <c r="B877" s="219"/>
      <c r="C877" s="219" t="s">
        <v>3663</v>
      </c>
      <c r="D877" s="220" t="s">
        <v>3608</v>
      </c>
      <c r="E877" s="221" t="s">
        <v>601</v>
      </c>
      <c r="F877" s="219">
        <v>1</v>
      </c>
      <c r="G877" s="225">
        <v>1</v>
      </c>
      <c r="H877" s="542" t="s">
        <v>3501</v>
      </c>
      <c r="I877" s="223">
        <v>50</v>
      </c>
      <c r="J877" s="386">
        <v>2.74</v>
      </c>
      <c r="K877" s="427">
        <f t="shared" si="131"/>
        <v>137</v>
      </c>
      <c r="L877" s="308"/>
      <c r="M877" s="306"/>
      <c r="N877" s="430">
        <f t="shared" si="132"/>
        <v>0</v>
      </c>
      <c r="O877" s="132">
        <v>0</v>
      </c>
      <c r="P877" s="524">
        <v>0</v>
      </c>
      <c r="Q877" s="279"/>
      <c r="R877" s="280">
        <v>0</v>
      </c>
      <c r="S877" s="433">
        <f t="shared" si="127"/>
        <v>0</v>
      </c>
      <c r="T877" s="281">
        <f t="shared" si="126"/>
        <v>0</v>
      </c>
      <c r="U877" s="435" t="s">
        <v>3068</v>
      </c>
    </row>
    <row r="878" spans="1:21" ht="12.75">
      <c r="A878" s="157">
        <f t="shared" si="133"/>
        <v>878</v>
      </c>
      <c r="B878" s="219"/>
      <c r="C878" s="219" t="s">
        <v>3663</v>
      </c>
      <c r="D878" s="220" t="s">
        <v>3609</v>
      </c>
      <c r="E878" s="221" t="s">
        <v>601</v>
      </c>
      <c r="F878" s="219">
        <v>1</v>
      </c>
      <c r="G878" s="225">
        <v>1</v>
      </c>
      <c r="H878" s="542" t="s">
        <v>3502</v>
      </c>
      <c r="I878" s="223">
        <v>50</v>
      </c>
      <c r="J878" s="386">
        <v>2.65</v>
      </c>
      <c r="K878" s="427">
        <f t="shared" si="131"/>
        <v>132.5</v>
      </c>
      <c r="L878" s="308"/>
      <c r="M878" s="306"/>
      <c r="N878" s="430">
        <f t="shared" si="132"/>
        <v>0</v>
      </c>
      <c r="O878" s="132">
        <v>0</v>
      </c>
      <c r="P878" s="524">
        <v>0</v>
      </c>
      <c r="Q878" s="279"/>
      <c r="R878" s="280">
        <v>0</v>
      </c>
      <c r="S878" s="433">
        <f t="shared" si="127"/>
        <v>0</v>
      </c>
      <c r="T878" s="281">
        <f t="shared" si="126"/>
        <v>0</v>
      </c>
      <c r="U878" s="435" t="s">
        <v>3068</v>
      </c>
    </row>
    <row r="879" spans="1:21" ht="12.75">
      <c r="A879" s="157">
        <f t="shared" si="133"/>
        <v>879</v>
      </c>
      <c r="B879" s="219"/>
      <c r="C879" s="219" t="s">
        <v>3663</v>
      </c>
      <c r="D879" s="220" t="s">
        <v>3610</v>
      </c>
      <c r="E879" s="221" t="s">
        <v>601</v>
      </c>
      <c r="F879" s="219">
        <v>1</v>
      </c>
      <c r="G879" s="225">
        <v>1</v>
      </c>
      <c r="H879" s="542" t="s">
        <v>3503</v>
      </c>
      <c r="I879" s="223">
        <v>50</v>
      </c>
      <c r="J879" s="386">
        <v>2.6505</v>
      </c>
      <c r="K879" s="427">
        <f t="shared" si="131"/>
        <v>132.525</v>
      </c>
      <c r="L879" s="308"/>
      <c r="M879" s="306"/>
      <c r="N879" s="430">
        <f t="shared" si="132"/>
        <v>0</v>
      </c>
      <c r="O879" s="132">
        <v>0</v>
      </c>
      <c r="P879" s="524">
        <v>0</v>
      </c>
      <c r="Q879" s="279"/>
      <c r="R879" s="280">
        <v>0</v>
      </c>
      <c r="S879" s="433">
        <f t="shared" si="127"/>
        <v>0</v>
      </c>
      <c r="T879" s="281">
        <f t="shared" si="126"/>
        <v>0</v>
      </c>
      <c r="U879" s="435" t="s">
        <v>3068</v>
      </c>
    </row>
    <row r="880" spans="1:21" ht="12.75">
      <c r="A880" s="157">
        <f t="shared" si="133"/>
        <v>880</v>
      </c>
      <c r="B880" s="219"/>
      <c r="C880" s="219" t="s">
        <v>1758</v>
      </c>
      <c r="D880" s="220" t="s">
        <v>3611</v>
      </c>
      <c r="E880" s="221" t="s">
        <v>601</v>
      </c>
      <c r="F880" s="219">
        <v>1</v>
      </c>
      <c r="G880" s="225">
        <v>1</v>
      </c>
      <c r="H880" s="542" t="s">
        <v>3504</v>
      </c>
      <c r="I880" s="223">
        <v>36</v>
      </c>
      <c r="J880" s="386">
        <v>4.355</v>
      </c>
      <c r="K880" s="427">
        <f t="shared" si="131"/>
        <v>156.78000000000003</v>
      </c>
      <c r="L880" s="308"/>
      <c r="M880" s="306"/>
      <c r="N880" s="430">
        <f t="shared" si="132"/>
        <v>0</v>
      </c>
      <c r="O880" s="132">
        <v>0</v>
      </c>
      <c r="P880" s="524">
        <v>0</v>
      </c>
      <c r="Q880" s="279"/>
      <c r="R880" s="280">
        <v>0</v>
      </c>
      <c r="S880" s="433">
        <f t="shared" si="127"/>
        <v>0</v>
      </c>
      <c r="T880" s="281">
        <f t="shared" si="126"/>
        <v>0</v>
      </c>
      <c r="U880" s="435" t="s">
        <v>3068</v>
      </c>
    </row>
    <row r="881" spans="1:21" ht="12.75">
      <c r="A881" s="157">
        <f t="shared" si="133"/>
        <v>881</v>
      </c>
      <c r="B881" s="219"/>
      <c r="C881" s="219" t="s">
        <v>1758</v>
      </c>
      <c r="D881" s="220" t="s">
        <v>3612</v>
      </c>
      <c r="E881" s="221" t="s">
        <v>601</v>
      </c>
      <c r="F881" s="219">
        <v>1</v>
      </c>
      <c r="G881" s="225">
        <v>1</v>
      </c>
      <c r="H881" s="542" t="s">
        <v>3505</v>
      </c>
      <c r="I881" s="223">
        <v>36</v>
      </c>
      <c r="J881" s="386">
        <v>4.355</v>
      </c>
      <c r="K881" s="427">
        <f t="shared" si="131"/>
        <v>156.78000000000003</v>
      </c>
      <c r="L881" s="308"/>
      <c r="M881" s="306"/>
      <c r="N881" s="430">
        <f t="shared" si="132"/>
        <v>0</v>
      </c>
      <c r="O881" s="132">
        <v>0</v>
      </c>
      <c r="P881" s="524">
        <v>0</v>
      </c>
      <c r="Q881" s="279"/>
      <c r="R881" s="280">
        <v>0</v>
      </c>
      <c r="S881" s="433">
        <f t="shared" si="127"/>
        <v>0</v>
      </c>
      <c r="T881" s="281">
        <f t="shared" si="126"/>
        <v>0</v>
      </c>
      <c r="U881" s="435" t="s">
        <v>3068</v>
      </c>
    </row>
    <row r="882" spans="1:21" ht="12.75">
      <c r="A882" s="157">
        <f t="shared" si="133"/>
        <v>882</v>
      </c>
      <c r="B882" s="219"/>
      <c r="C882" s="219" t="s">
        <v>1758</v>
      </c>
      <c r="D882" s="220" t="s">
        <v>3613</v>
      </c>
      <c r="E882" s="221" t="s">
        <v>601</v>
      </c>
      <c r="F882" s="219">
        <v>1</v>
      </c>
      <c r="G882" s="225">
        <v>1</v>
      </c>
      <c r="H882" s="542" t="s">
        <v>3506</v>
      </c>
      <c r="I882" s="223">
        <v>36</v>
      </c>
      <c r="J882" s="386">
        <v>3.82375</v>
      </c>
      <c r="K882" s="427">
        <f t="shared" si="131"/>
        <v>137.655</v>
      </c>
      <c r="L882" s="308"/>
      <c r="M882" s="306"/>
      <c r="N882" s="430">
        <f t="shared" si="132"/>
        <v>0</v>
      </c>
      <c r="O882" s="132">
        <v>0</v>
      </c>
      <c r="P882" s="524">
        <v>0</v>
      </c>
      <c r="Q882" s="279"/>
      <c r="R882" s="280">
        <v>0</v>
      </c>
      <c r="S882" s="433">
        <f t="shared" si="127"/>
        <v>0</v>
      </c>
      <c r="T882" s="281">
        <f t="shared" si="126"/>
        <v>0</v>
      </c>
      <c r="U882" s="435" t="s">
        <v>3068</v>
      </c>
    </row>
    <row r="883" spans="1:21" ht="12.75">
      <c r="A883" s="157">
        <f t="shared" si="133"/>
        <v>883</v>
      </c>
      <c r="B883" s="219"/>
      <c r="C883" s="219" t="s">
        <v>1758</v>
      </c>
      <c r="D883" s="220" t="s">
        <v>3614</v>
      </c>
      <c r="E883" s="221" t="s">
        <v>601</v>
      </c>
      <c r="F883" s="219">
        <v>1</v>
      </c>
      <c r="G883" s="225">
        <v>1</v>
      </c>
      <c r="H883" s="542" t="s">
        <v>3507</v>
      </c>
      <c r="I883" s="223">
        <v>36</v>
      </c>
      <c r="J883" s="386">
        <v>3.9337500000000003</v>
      </c>
      <c r="K883" s="427">
        <f t="shared" si="131"/>
        <v>141.615</v>
      </c>
      <c r="L883" s="308"/>
      <c r="M883" s="306"/>
      <c r="N883" s="430">
        <f t="shared" si="132"/>
        <v>0</v>
      </c>
      <c r="O883" s="132">
        <v>0</v>
      </c>
      <c r="P883" s="524">
        <v>0</v>
      </c>
      <c r="Q883" s="279"/>
      <c r="R883" s="280">
        <v>0</v>
      </c>
      <c r="S883" s="433">
        <f t="shared" si="127"/>
        <v>0</v>
      </c>
      <c r="T883" s="281">
        <f t="shared" si="126"/>
        <v>0</v>
      </c>
      <c r="U883" s="435" t="s">
        <v>3068</v>
      </c>
    </row>
    <row r="884" spans="1:21" ht="12.75">
      <c r="A884" s="157">
        <f t="shared" si="133"/>
        <v>884</v>
      </c>
      <c r="B884" s="219"/>
      <c r="C884" s="219" t="s">
        <v>1758</v>
      </c>
      <c r="D884" s="220" t="s">
        <v>3615</v>
      </c>
      <c r="E884" s="221" t="s">
        <v>601</v>
      </c>
      <c r="F884" s="219">
        <v>1</v>
      </c>
      <c r="G884" s="225">
        <v>1</v>
      </c>
      <c r="H884" s="542" t="s">
        <v>3508</v>
      </c>
      <c r="I884" s="223">
        <v>36</v>
      </c>
      <c r="J884" s="386">
        <v>3.9337500000000003</v>
      </c>
      <c r="K884" s="427">
        <f t="shared" si="131"/>
        <v>141.615</v>
      </c>
      <c r="L884" s="308"/>
      <c r="M884" s="306"/>
      <c r="N884" s="430">
        <f t="shared" si="132"/>
        <v>0</v>
      </c>
      <c r="O884" s="132">
        <v>0</v>
      </c>
      <c r="P884" s="524">
        <v>0</v>
      </c>
      <c r="Q884" s="279"/>
      <c r="R884" s="280">
        <v>0</v>
      </c>
      <c r="S884" s="433">
        <f t="shared" si="127"/>
        <v>0</v>
      </c>
      <c r="T884" s="281">
        <f t="shared" si="126"/>
        <v>0</v>
      </c>
      <c r="U884" s="435" t="s">
        <v>3068</v>
      </c>
    </row>
    <row r="885" spans="1:21" ht="12.75">
      <c r="A885" s="157">
        <f t="shared" si="133"/>
        <v>885</v>
      </c>
      <c r="B885" s="219"/>
      <c r="C885" s="219" t="s">
        <v>1758</v>
      </c>
      <c r="D885" s="220" t="s">
        <v>3616</v>
      </c>
      <c r="E885" s="221" t="s">
        <v>601</v>
      </c>
      <c r="F885" s="219">
        <v>1</v>
      </c>
      <c r="G885" s="225">
        <v>1</v>
      </c>
      <c r="H885" s="542" t="s">
        <v>3509</v>
      </c>
      <c r="I885" s="223">
        <v>36</v>
      </c>
      <c r="J885" s="386">
        <v>4.007499999999999</v>
      </c>
      <c r="K885" s="427">
        <f t="shared" si="131"/>
        <v>144.26999999999998</v>
      </c>
      <c r="L885" s="308"/>
      <c r="M885" s="306"/>
      <c r="N885" s="430">
        <f t="shared" si="132"/>
        <v>0</v>
      </c>
      <c r="O885" s="132">
        <v>0</v>
      </c>
      <c r="P885" s="524">
        <v>0</v>
      </c>
      <c r="Q885" s="279"/>
      <c r="R885" s="280">
        <v>0</v>
      </c>
      <c r="S885" s="433">
        <f t="shared" si="127"/>
        <v>0</v>
      </c>
      <c r="T885" s="281">
        <f t="shared" si="126"/>
        <v>0</v>
      </c>
      <c r="U885" s="435" t="s">
        <v>3068</v>
      </c>
    </row>
    <row r="886" spans="1:21" ht="25.5">
      <c r="A886" s="157">
        <f t="shared" si="133"/>
        <v>886</v>
      </c>
      <c r="B886" s="219"/>
      <c r="C886" s="219" t="s">
        <v>1758</v>
      </c>
      <c r="D886" s="220" t="s">
        <v>3617</v>
      </c>
      <c r="E886" s="221" t="s">
        <v>601</v>
      </c>
      <c r="F886" s="219">
        <v>1</v>
      </c>
      <c r="G886" s="225">
        <v>1</v>
      </c>
      <c r="H886" s="543" t="s">
        <v>3510</v>
      </c>
      <c r="I886" s="223">
        <v>36</v>
      </c>
      <c r="J886" s="386">
        <v>3.82375</v>
      </c>
      <c r="K886" s="427">
        <f t="shared" si="131"/>
        <v>137.655</v>
      </c>
      <c r="L886" s="308"/>
      <c r="M886" s="306"/>
      <c r="N886" s="430">
        <f t="shared" si="132"/>
        <v>0</v>
      </c>
      <c r="O886" s="132">
        <v>0</v>
      </c>
      <c r="P886" s="524">
        <v>0</v>
      </c>
      <c r="Q886" s="279"/>
      <c r="R886" s="280">
        <v>0</v>
      </c>
      <c r="S886" s="433">
        <f t="shared" si="127"/>
        <v>0</v>
      </c>
      <c r="T886" s="281">
        <f t="shared" si="126"/>
        <v>0</v>
      </c>
      <c r="U886" s="435" t="s">
        <v>3068</v>
      </c>
    </row>
    <row r="887" spans="1:21" ht="25.5">
      <c r="A887" s="157">
        <f t="shared" si="133"/>
        <v>887</v>
      </c>
      <c r="B887" s="219"/>
      <c r="C887" s="219" t="s">
        <v>1758</v>
      </c>
      <c r="D887" s="220" t="s">
        <v>3618</v>
      </c>
      <c r="E887" s="221" t="s">
        <v>601</v>
      </c>
      <c r="F887" s="219">
        <v>1</v>
      </c>
      <c r="G887" s="225">
        <v>1</v>
      </c>
      <c r="H887" s="543" t="s">
        <v>3511</v>
      </c>
      <c r="I887" s="223">
        <v>36</v>
      </c>
      <c r="J887" s="386">
        <v>3.82375</v>
      </c>
      <c r="K887" s="427">
        <f t="shared" si="131"/>
        <v>137.655</v>
      </c>
      <c r="L887" s="308"/>
      <c r="M887" s="306"/>
      <c r="N887" s="430">
        <f t="shared" si="132"/>
        <v>0</v>
      </c>
      <c r="O887" s="132">
        <v>0</v>
      </c>
      <c r="P887" s="524">
        <v>0</v>
      </c>
      <c r="Q887" s="279"/>
      <c r="R887" s="280">
        <v>0</v>
      </c>
      <c r="S887" s="433">
        <f t="shared" si="127"/>
        <v>0</v>
      </c>
      <c r="T887" s="281">
        <f t="shared" si="126"/>
        <v>0</v>
      </c>
      <c r="U887" s="435" t="s">
        <v>3068</v>
      </c>
    </row>
    <row r="888" spans="1:21" ht="12.75">
      <c r="A888" s="157">
        <f t="shared" si="133"/>
        <v>888</v>
      </c>
      <c r="B888" s="219"/>
      <c r="C888" s="219" t="s">
        <v>1758</v>
      </c>
      <c r="D888" s="220" t="s">
        <v>3619</v>
      </c>
      <c r="E888" s="221" t="s">
        <v>601</v>
      </c>
      <c r="F888" s="219">
        <v>1</v>
      </c>
      <c r="G888" s="225">
        <v>1</v>
      </c>
      <c r="H888" s="542" t="s">
        <v>3512</v>
      </c>
      <c r="I888" s="223">
        <v>36</v>
      </c>
      <c r="J888" s="386">
        <v>3.82375</v>
      </c>
      <c r="K888" s="427">
        <f t="shared" si="131"/>
        <v>137.655</v>
      </c>
      <c r="L888" s="308"/>
      <c r="M888" s="306"/>
      <c r="N888" s="430">
        <f t="shared" si="132"/>
        <v>0</v>
      </c>
      <c r="O888" s="132">
        <v>0</v>
      </c>
      <c r="P888" s="524">
        <v>0</v>
      </c>
      <c r="Q888" s="279"/>
      <c r="R888" s="280">
        <v>0</v>
      </c>
      <c r="S888" s="433">
        <f t="shared" si="127"/>
        <v>0</v>
      </c>
      <c r="T888" s="281">
        <f t="shared" si="126"/>
        <v>0</v>
      </c>
      <c r="U888" s="435" t="s">
        <v>3068</v>
      </c>
    </row>
    <row r="889" spans="1:21" ht="12.75">
      <c r="A889" s="157">
        <f t="shared" si="133"/>
        <v>889</v>
      </c>
      <c r="B889" s="219"/>
      <c r="C889" s="219" t="s">
        <v>1758</v>
      </c>
      <c r="D889" s="220" t="s">
        <v>3620</v>
      </c>
      <c r="E889" s="221" t="s">
        <v>601</v>
      </c>
      <c r="F889" s="219">
        <v>1</v>
      </c>
      <c r="G889" s="225">
        <v>1</v>
      </c>
      <c r="H889" s="542" t="s">
        <v>3513</v>
      </c>
      <c r="I889" s="223">
        <v>36</v>
      </c>
      <c r="J889" s="386">
        <v>3.82375</v>
      </c>
      <c r="K889" s="427">
        <f t="shared" si="131"/>
        <v>137.655</v>
      </c>
      <c r="L889" s="308"/>
      <c r="M889" s="306"/>
      <c r="N889" s="430">
        <f t="shared" si="132"/>
        <v>0</v>
      </c>
      <c r="O889" s="132">
        <v>0</v>
      </c>
      <c r="P889" s="524">
        <v>0</v>
      </c>
      <c r="Q889" s="279"/>
      <c r="R889" s="280">
        <v>0</v>
      </c>
      <c r="S889" s="433">
        <f t="shared" si="127"/>
        <v>0</v>
      </c>
      <c r="T889" s="281">
        <f t="shared" si="126"/>
        <v>0</v>
      </c>
      <c r="U889" s="435" t="s">
        <v>3068</v>
      </c>
    </row>
    <row r="890" spans="1:21" ht="12.75">
      <c r="A890" s="157">
        <f t="shared" si="133"/>
        <v>890</v>
      </c>
      <c r="B890" s="219"/>
      <c r="C890" s="219" t="s">
        <v>1199</v>
      </c>
      <c r="D890" s="220" t="s">
        <v>3621</v>
      </c>
      <c r="E890" s="221" t="s">
        <v>601</v>
      </c>
      <c r="F890" s="219">
        <v>1</v>
      </c>
      <c r="G890" s="225">
        <v>4</v>
      </c>
      <c r="H890" s="544" t="s">
        <v>3514</v>
      </c>
      <c r="I890" s="223">
        <v>5</v>
      </c>
      <c r="J890" s="386">
        <v>27.531</v>
      </c>
      <c r="K890" s="427">
        <f t="shared" si="131"/>
        <v>137.655</v>
      </c>
      <c r="L890" s="308"/>
      <c r="M890" s="306"/>
      <c r="N890" s="430">
        <f t="shared" si="132"/>
        <v>0</v>
      </c>
      <c r="O890" s="132">
        <v>0</v>
      </c>
      <c r="P890" s="524">
        <v>0</v>
      </c>
      <c r="Q890" s="279"/>
      <c r="R890" s="280">
        <v>0</v>
      </c>
      <c r="S890" s="433">
        <f t="shared" si="127"/>
        <v>0</v>
      </c>
      <c r="T890" s="281">
        <f t="shared" si="126"/>
        <v>0</v>
      </c>
      <c r="U890" s="435" t="s">
        <v>3068</v>
      </c>
    </row>
    <row r="891" spans="1:21" ht="12.75">
      <c r="A891" s="157">
        <f t="shared" si="133"/>
        <v>891</v>
      </c>
      <c r="B891" s="219"/>
      <c r="C891" s="219" t="s">
        <v>1199</v>
      </c>
      <c r="D891" s="220" t="s">
        <v>3622</v>
      </c>
      <c r="E891" s="221" t="s">
        <v>601</v>
      </c>
      <c r="F891" s="219">
        <v>1</v>
      </c>
      <c r="G891" s="225">
        <v>4</v>
      </c>
      <c r="H891" s="544" t="s">
        <v>3515</v>
      </c>
      <c r="I891" s="223">
        <v>5</v>
      </c>
      <c r="J891" s="386">
        <v>26.769</v>
      </c>
      <c r="K891" s="427">
        <f t="shared" si="131"/>
        <v>133.845</v>
      </c>
      <c r="L891" s="308"/>
      <c r="M891" s="306"/>
      <c r="N891" s="430">
        <f t="shared" si="132"/>
        <v>0</v>
      </c>
      <c r="O891" s="132">
        <v>0</v>
      </c>
      <c r="P891" s="524">
        <v>0</v>
      </c>
      <c r="Q891" s="279"/>
      <c r="R891" s="280">
        <v>0</v>
      </c>
      <c r="S891" s="433">
        <f t="shared" si="127"/>
        <v>0</v>
      </c>
      <c r="T891" s="281">
        <f t="shared" si="126"/>
        <v>0</v>
      </c>
      <c r="U891" s="435" t="s">
        <v>3068</v>
      </c>
    </row>
    <row r="892" spans="1:21" ht="12.75">
      <c r="A892" s="157">
        <f t="shared" si="133"/>
        <v>892</v>
      </c>
      <c r="B892" s="219"/>
      <c r="C892" s="219" t="s">
        <v>1199</v>
      </c>
      <c r="D892" s="220" t="s">
        <v>3623</v>
      </c>
      <c r="E892" s="221" t="s">
        <v>601</v>
      </c>
      <c r="F892" s="219">
        <v>1</v>
      </c>
      <c r="G892" s="225">
        <v>4</v>
      </c>
      <c r="H892" s="544" t="s">
        <v>3516</v>
      </c>
      <c r="I892" s="223">
        <v>5</v>
      </c>
      <c r="J892" s="386">
        <v>26.769</v>
      </c>
      <c r="K892" s="427">
        <f t="shared" si="131"/>
        <v>133.845</v>
      </c>
      <c r="L892" s="308"/>
      <c r="M892" s="306"/>
      <c r="N892" s="430">
        <f t="shared" si="132"/>
        <v>0</v>
      </c>
      <c r="O892" s="132">
        <v>0</v>
      </c>
      <c r="P892" s="524">
        <v>0</v>
      </c>
      <c r="Q892" s="279"/>
      <c r="R892" s="280">
        <v>0</v>
      </c>
      <c r="S892" s="433">
        <f t="shared" si="127"/>
        <v>0</v>
      </c>
      <c r="T892" s="281">
        <f t="shared" si="126"/>
        <v>0</v>
      </c>
      <c r="U892" s="435" t="s">
        <v>3068</v>
      </c>
    </row>
    <row r="893" spans="1:21" ht="12.75">
      <c r="A893" s="157">
        <f t="shared" si="133"/>
        <v>893</v>
      </c>
      <c r="B893" s="219"/>
      <c r="C893" s="219" t="s">
        <v>1199</v>
      </c>
      <c r="D893" s="220" t="s">
        <v>3624</v>
      </c>
      <c r="E893" s="221" t="s">
        <v>601</v>
      </c>
      <c r="F893" s="219">
        <v>1</v>
      </c>
      <c r="G893" s="225">
        <v>4</v>
      </c>
      <c r="H893" s="544" t="s">
        <v>3517</v>
      </c>
      <c r="I893" s="223">
        <v>5</v>
      </c>
      <c r="J893" s="386">
        <v>27.531</v>
      </c>
      <c r="K893" s="427">
        <f t="shared" si="131"/>
        <v>137.655</v>
      </c>
      <c r="L893" s="308"/>
      <c r="M893" s="306"/>
      <c r="N893" s="430">
        <f t="shared" si="132"/>
        <v>0</v>
      </c>
      <c r="O893" s="132">
        <v>0</v>
      </c>
      <c r="P893" s="524">
        <v>0</v>
      </c>
      <c r="Q893" s="279"/>
      <c r="R893" s="280">
        <v>0</v>
      </c>
      <c r="S893" s="433">
        <f t="shared" si="127"/>
        <v>0</v>
      </c>
      <c r="T893" s="281">
        <f t="shared" si="126"/>
        <v>0</v>
      </c>
      <c r="U893" s="435" t="s">
        <v>3068</v>
      </c>
    </row>
    <row r="894" spans="1:21" ht="12.75">
      <c r="A894" s="157">
        <f t="shared" si="133"/>
        <v>894</v>
      </c>
      <c r="B894" s="219"/>
      <c r="C894" s="219" t="s">
        <v>1199</v>
      </c>
      <c r="D894" s="220" t="s">
        <v>3625</v>
      </c>
      <c r="E894" s="221" t="s">
        <v>601</v>
      </c>
      <c r="F894" s="219">
        <v>1</v>
      </c>
      <c r="G894" s="225">
        <v>4</v>
      </c>
      <c r="H894" s="544" t="s">
        <v>3518</v>
      </c>
      <c r="I894" s="223">
        <v>5</v>
      </c>
      <c r="J894" s="386">
        <v>27.531</v>
      </c>
      <c r="K894" s="427">
        <f t="shared" si="131"/>
        <v>137.655</v>
      </c>
      <c r="L894" s="308"/>
      <c r="M894" s="306"/>
      <c r="N894" s="430">
        <f t="shared" si="132"/>
        <v>0</v>
      </c>
      <c r="O894" s="132">
        <v>0</v>
      </c>
      <c r="P894" s="524">
        <v>0</v>
      </c>
      <c r="Q894" s="279"/>
      <c r="R894" s="280">
        <v>0</v>
      </c>
      <c r="S894" s="433">
        <f t="shared" si="127"/>
        <v>0</v>
      </c>
      <c r="T894" s="281">
        <f t="shared" si="126"/>
        <v>0</v>
      </c>
      <c r="U894" s="435" t="s">
        <v>3068</v>
      </c>
    </row>
    <row r="895" spans="1:21" ht="12.75">
      <c r="A895" s="157">
        <f t="shared" si="133"/>
        <v>895</v>
      </c>
      <c r="B895" s="219"/>
      <c r="C895" s="219" t="s">
        <v>1199</v>
      </c>
      <c r="D895" s="220" t="s">
        <v>3626</v>
      </c>
      <c r="E895" s="221" t="s">
        <v>601</v>
      </c>
      <c r="F895" s="219">
        <v>1</v>
      </c>
      <c r="G895" s="225">
        <v>4</v>
      </c>
      <c r="H895" s="544" t="s">
        <v>3519</v>
      </c>
      <c r="I895" s="223">
        <v>5</v>
      </c>
      <c r="J895" s="386">
        <v>27.531</v>
      </c>
      <c r="K895" s="427">
        <f t="shared" si="131"/>
        <v>137.655</v>
      </c>
      <c r="L895" s="308"/>
      <c r="M895" s="306"/>
      <c r="N895" s="430">
        <f t="shared" si="132"/>
        <v>0</v>
      </c>
      <c r="O895" s="132">
        <v>0</v>
      </c>
      <c r="P895" s="524">
        <v>0</v>
      </c>
      <c r="Q895" s="279"/>
      <c r="R895" s="280">
        <v>0</v>
      </c>
      <c r="S895" s="433">
        <f t="shared" si="127"/>
        <v>0</v>
      </c>
      <c r="T895" s="281">
        <f t="shared" si="126"/>
        <v>0</v>
      </c>
      <c r="U895" s="435" t="s">
        <v>3068</v>
      </c>
    </row>
    <row r="896" spans="1:21" ht="12.75">
      <c r="A896" s="157">
        <f t="shared" si="133"/>
        <v>896</v>
      </c>
      <c r="B896" s="219"/>
      <c r="C896" s="219" t="s">
        <v>1199</v>
      </c>
      <c r="D896" s="220" t="s">
        <v>3627</v>
      </c>
      <c r="E896" s="221" t="s">
        <v>601</v>
      </c>
      <c r="F896" s="219">
        <v>1</v>
      </c>
      <c r="G896" s="225">
        <v>4</v>
      </c>
      <c r="H896" s="545" t="s">
        <v>3520</v>
      </c>
      <c r="I896" s="223">
        <v>5</v>
      </c>
      <c r="J896" s="386">
        <v>26.387999999999998</v>
      </c>
      <c r="K896" s="427">
        <f t="shared" si="131"/>
        <v>131.94</v>
      </c>
      <c r="L896" s="308"/>
      <c r="M896" s="306"/>
      <c r="N896" s="430">
        <f t="shared" si="132"/>
        <v>0</v>
      </c>
      <c r="O896" s="132">
        <v>0</v>
      </c>
      <c r="P896" s="524">
        <v>0</v>
      </c>
      <c r="Q896" s="279"/>
      <c r="R896" s="280">
        <v>0</v>
      </c>
      <c r="S896" s="433">
        <f t="shared" si="127"/>
        <v>0</v>
      </c>
      <c r="T896" s="281">
        <f t="shared" si="126"/>
        <v>0</v>
      </c>
      <c r="U896" s="435" t="s">
        <v>3068</v>
      </c>
    </row>
    <row r="897" spans="1:21" ht="25.5">
      <c r="A897" s="157">
        <f t="shared" si="133"/>
        <v>897</v>
      </c>
      <c r="B897" s="219"/>
      <c r="C897" s="219" t="s">
        <v>1199</v>
      </c>
      <c r="D897" s="220" t="s">
        <v>3628</v>
      </c>
      <c r="E897" s="221" t="s">
        <v>601</v>
      </c>
      <c r="F897" s="219">
        <v>1</v>
      </c>
      <c r="G897" s="225">
        <v>4</v>
      </c>
      <c r="H897" s="546" t="s">
        <v>3521</v>
      </c>
      <c r="I897" s="223">
        <v>5</v>
      </c>
      <c r="J897" s="386">
        <v>30.201</v>
      </c>
      <c r="K897" s="427">
        <f t="shared" si="131"/>
        <v>151.005</v>
      </c>
      <c r="L897" s="308"/>
      <c r="M897" s="306"/>
      <c r="N897" s="430">
        <f t="shared" si="132"/>
        <v>0</v>
      </c>
      <c r="O897" s="132">
        <v>0</v>
      </c>
      <c r="P897" s="524">
        <v>0</v>
      </c>
      <c r="Q897" s="279"/>
      <c r="R897" s="280">
        <v>0</v>
      </c>
      <c r="S897" s="433">
        <f t="shared" si="127"/>
        <v>0</v>
      </c>
      <c r="T897" s="281">
        <f t="shared" si="126"/>
        <v>0</v>
      </c>
      <c r="U897" s="435" t="s">
        <v>3068</v>
      </c>
    </row>
    <row r="898" spans="1:21" ht="25.5">
      <c r="A898" s="157">
        <f t="shared" si="133"/>
        <v>898</v>
      </c>
      <c r="B898" s="219"/>
      <c r="C898" s="219" t="s">
        <v>1199</v>
      </c>
      <c r="D898" s="220" t="s">
        <v>3629</v>
      </c>
      <c r="E898" s="221" t="s">
        <v>601</v>
      </c>
      <c r="F898" s="219">
        <v>1</v>
      </c>
      <c r="G898" s="225">
        <v>4</v>
      </c>
      <c r="H898" s="547" t="s">
        <v>3522</v>
      </c>
      <c r="I898" s="223">
        <v>5</v>
      </c>
      <c r="J898" s="386">
        <v>30.201</v>
      </c>
      <c r="K898" s="427">
        <f t="shared" si="131"/>
        <v>151.005</v>
      </c>
      <c r="L898" s="308"/>
      <c r="M898" s="306"/>
      <c r="N898" s="430">
        <f t="shared" si="132"/>
        <v>0</v>
      </c>
      <c r="O898" s="132">
        <v>0</v>
      </c>
      <c r="P898" s="524">
        <v>0</v>
      </c>
      <c r="Q898" s="279"/>
      <c r="R898" s="280">
        <v>0</v>
      </c>
      <c r="S898" s="433">
        <f t="shared" si="127"/>
        <v>0</v>
      </c>
      <c r="T898" s="281">
        <f t="shared" si="126"/>
        <v>0</v>
      </c>
      <c r="U898" s="435" t="s">
        <v>3068</v>
      </c>
    </row>
    <row r="899" spans="1:21" ht="12.75">
      <c r="A899" s="157">
        <f t="shared" si="133"/>
        <v>899</v>
      </c>
      <c r="B899" s="219"/>
      <c r="C899" s="219" t="s">
        <v>1199</v>
      </c>
      <c r="D899" s="220" t="s">
        <v>3630</v>
      </c>
      <c r="E899" s="221" t="s">
        <v>601</v>
      </c>
      <c r="F899" s="219">
        <v>1</v>
      </c>
      <c r="G899" s="225">
        <v>4</v>
      </c>
      <c r="H899" s="546" t="s">
        <v>3523</v>
      </c>
      <c r="I899" s="223">
        <v>5</v>
      </c>
      <c r="J899" s="386">
        <v>28.674</v>
      </c>
      <c r="K899" s="427">
        <f t="shared" si="131"/>
        <v>143.37</v>
      </c>
      <c r="L899" s="308"/>
      <c r="M899" s="306"/>
      <c r="N899" s="430">
        <f t="shared" si="132"/>
        <v>0</v>
      </c>
      <c r="O899" s="132">
        <v>0</v>
      </c>
      <c r="P899" s="524">
        <v>0</v>
      </c>
      <c r="Q899" s="279"/>
      <c r="R899" s="280">
        <v>0</v>
      </c>
      <c r="S899" s="433">
        <f t="shared" si="127"/>
        <v>0</v>
      </c>
      <c r="T899" s="281">
        <f t="shared" si="126"/>
        <v>0</v>
      </c>
      <c r="U899" s="435" t="s">
        <v>3068</v>
      </c>
    </row>
    <row r="900" spans="1:21" ht="25.5">
      <c r="A900" s="157">
        <f t="shared" si="133"/>
        <v>900</v>
      </c>
      <c r="B900" s="219"/>
      <c r="C900" s="219" t="s">
        <v>1199</v>
      </c>
      <c r="D900" s="220" t="s">
        <v>3631</v>
      </c>
      <c r="E900" s="221" t="s">
        <v>601</v>
      </c>
      <c r="F900" s="219">
        <v>1</v>
      </c>
      <c r="G900" s="225">
        <v>4</v>
      </c>
      <c r="H900" s="547" t="s">
        <v>3524</v>
      </c>
      <c r="I900" s="223">
        <v>5</v>
      </c>
      <c r="J900" s="386">
        <v>28.674</v>
      </c>
      <c r="K900" s="427">
        <f t="shared" si="131"/>
        <v>143.37</v>
      </c>
      <c r="L900" s="308"/>
      <c r="M900" s="306"/>
      <c r="N900" s="430">
        <f t="shared" si="132"/>
        <v>0</v>
      </c>
      <c r="O900" s="132">
        <v>0</v>
      </c>
      <c r="P900" s="524">
        <v>0</v>
      </c>
      <c r="Q900" s="279"/>
      <c r="R900" s="280">
        <v>0</v>
      </c>
      <c r="S900" s="433">
        <f t="shared" si="127"/>
        <v>0</v>
      </c>
      <c r="T900" s="281">
        <f t="shared" si="126"/>
        <v>0</v>
      </c>
      <c r="U900" s="435" t="s">
        <v>3068</v>
      </c>
    </row>
    <row r="901" spans="1:21" ht="25.5">
      <c r="A901" s="157">
        <f t="shared" si="133"/>
        <v>901</v>
      </c>
      <c r="B901" s="219"/>
      <c r="C901" s="219" t="s">
        <v>1199</v>
      </c>
      <c r="D901" s="220" t="s">
        <v>3632</v>
      </c>
      <c r="E901" s="221" t="s">
        <v>601</v>
      </c>
      <c r="F901" s="219">
        <v>1</v>
      </c>
      <c r="G901" s="225">
        <v>4</v>
      </c>
      <c r="H901" s="546" t="s">
        <v>3525</v>
      </c>
      <c r="I901" s="223">
        <v>5</v>
      </c>
      <c r="J901" s="386">
        <v>28.674</v>
      </c>
      <c r="K901" s="427">
        <f t="shared" si="131"/>
        <v>143.37</v>
      </c>
      <c r="L901" s="308"/>
      <c r="M901" s="306"/>
      <c r="N901" s="430">
        <f t="shared" si="132"/>
        <v>0</v>
      </c>
      <c r="O901" s="132">
        <v>0</v>
      </c>
      <c r="P901" s="524">
        <v>0</v>
      </c>
      <c r="Q901" s="279"/>
      <c r="R901" s="280">
        <v>0</v>
      </c>
      <c r="S901" s="433">
        <f t="shared" si="127"/>
        <v>0</v>
      </c>
      <c r="T901" s="281">
        <f t="shared" si="126"/>
        <v>0</v>
      </c>
      <c r="U901" s="435" t="s">
        <v>3068</v>
      </c>
    </row>
    <row r="902" spans="1:21" ht="25.5">
      <c r="A902" s="157">
        <f t="shared" si="133"/>
        <v>902</v>
      </c>
      <c r="B902" s="219"/>
      <c r="C902" s="219" t="s">
        <v>1199</v>
      </c>
      <c r="D902" s="220" t="s">
        <v>3633</v>
      </c>
      <c r="E902" s="221" t="s">
        <v>601</v>
      </c>
      <c r="F902" s="219">
        <v>1</v>
      </c>
      <c r="G902" s="225">
        <v>4</v>
      </c>
      <c r="H902" s="546" t="s">
        <v>3526</v>
      </c>
      <c r="I902" s="223">
        <v>5</v>
      </c>
      <c r="J902" s="386">
        <v>28.674</v>
      </c>
      <c r="K902" s="427">
        <f t="shared" si="131"/>
        <v>143.37</v>
      </c>
      <c r="L902" s="308"/>
      <c r="M902" s="306"/>
      <c r="N902" s="430">
        <f t="shared" si="132"/>
        <v>0</v>
      </c>
      <c r="O902" s="132">
        <v>0</v>
      </c>
      <c r="P902" s="524">
        <v>0</v>
      </c>
      <c r="Q902" s="279"/>
      <c r="R902" s="280">
        <v>0</v>
      </c>
      <c r="S902" s="433">
        <f t="shared" si="127"/>
        <v>0</v>
      </c>
      <c r="T902" s="281">
        <f t="shared" si="126"/>
        <v>0</v>
      </c>
      <c r="U902" s="435" t="s">
        <v>3068</v>
      </c>
    </row>
    <row r="903" spans="1:21" ht="12.75">
      <c r="A903" s="157">
        <f t="shared" si="133"/>
        <v>903</v>
      </c>
      <c r="B903" s="219"/>
      <c r="C903" s="219" t="s">
        <v>1199</v>
      </c>
      <c r="D903" s="220" t="s">
        <v>3634</v>
      </c>
      <c r="E903" s="221" t="s">
        <v>601</v>
      </c>
      <c r="F903" s="219">
        <v>1</v>
      </c>
      <c r="G903" s="225">
        <v>4</v>
      </c>
      <c r="H903" s="545" t="s">
        <v>3527</v>
      </c>
      <c r="I903" s="223">
        <v>5</v>
      </c>
      <c r="J903" s="386">
        <v>28.674</v>
      </c>
      <c r="K903" s="427">
        <f t="shared" si="131"/>
        <v>143.37</v>
      </c>
      <c r="L903" s="308"/>
      <c r="M903" s="306"/>
      <c r="N903" s="430">
        <f t="shared" si="132"/>
        <v>0</v>
      </c>
      <c r="O903" s="132">
        <v>0</v>
      </c>
      <c r="P903" s="524">
        <v>0</v>
      </c>
      <c r="Q903" s="279"/>
      <c r="R903" s="280">
        <v>0</v>
      </c>
      <c r="S903" s="433">
        <f t="shared" si="127"/>
        <v>0</v>
      </c>
      <c r="T903" s="281">
        <f t="shared" si="126"/>
        <v>0</v>
      </c>
      <c r="U903" s="435" t="s">
        <v>3068</v>
      </c>
    </row>
    <row r="904" spans="1:21" ht="12.75">
      <c r="A904" s="157">
        <f t="shared" si="133"/>
        <v>904</v>
      </c>
      <c r="B904" s="219"/>
      <c r="C904" s="219" t="s">
        <v>1199</v>
      </c>
      <c r="D904" s="220" t="s">
        <v>3635</v>
      </c>
      <c r="E904" s="221" t="s">
        <v>601</v>
      </c>
      <c r="F904" s="219">
        <v>1</v>
      </c>
      <c r="G904" s="225">
        <v>4</v>
      </c>
      <c r="H904" s="545" t="s">
        <v>3528</v>
      </c>
      <c r="I904" s="223">
        <v>5</v>
      </c>
      <c r="J904" s="386">
        <v>28.674</v>
      </c>
      <c r="K904" s="427">
        <f t="shared" si="131"/>
        <v>143.37</v>
      </c>
      <c r="L904" s="308"/>
      <c r="M904" s="306"/>
      <c r="N904" s="430">
        <f t="shared" si="132"/>
        <v>0</v>
      </c>
      <c r="O904" s="132">
        <v>0</v>
      </c>
      <c r="P904" s="524">
        <v>0</v>
      </c>
      <c r="Q904" s="279"/>
      <c r="R904" s="280">
        <v>0</v>
      </c>
      <c r="S904" s="433">
        <f t="shared" si="127"/>
        <v>0</v>
      </c>
      <c r="T904" s="281">
        <f t="shared" si="126"/>
        <v>0</v>
      </c>
      <c r="U904" s="435" t="s">
        <v>3068</v>
      </c>
    </row>
    <row r="905" spans="1:21" ht="12.75">
      <c r="A905" s="157">
        <f t="shared" si="133"/>
        <v>905</v>
      </c>
      <c r="B905" s="219"/>
      <c r="C905" s="219" t="s">
        <v>1199</v>
      </c>
      <c r="D905" s="220" t="s">
        <v>3636</v>
      </c>
      <c r="E905" s="221" t="s">
        <v>601</v>
      </c>
      <c r="F905" s="219">
        <v>1</v>
      </c>
      <c r="G905" s="225">
        <v>4</v>
      </c>
      <c r="H905" s="546" t="s">
        <v>3529</v>
      </c>
      <c r="I905" s="223">
        <v>5</v>
      </c>
      <c r="J905" s="386">
        <v>28.674</v>
      </c>
      <c r="K905" s="427">
        <f t="shared" si="131"/>
        <v>143.37</v>
      </c>
      <c r="L905" s="308"/>
      <c r="M905" s="306"/>
      <c r="N905" s="430">
        <f t="shared" si="132"/>
        <v>0</v>
      </c>
      <c r="O905" s="132">
        <v>0</v>
      </c>
      <c r="P905" s="524">
        <v>0</v>
      </c>
      <c r="Q905" s="279"/>
      <c r="R905" s="280">
        <v>0</v>
      </c>
      <c r="S905" s="433">
        <f t="shared" si="127"/>
        <v>0</v>
      </c>
      <c r="T905" s="281">
        <f t="shared" si="126"/>
        <v>0</v>
      </c>
      <c r="U905" s="435" t="s">
        <v>3068</v>
      </c>
    </row>
    <row r="906" spans="1:21" ht="25.5">
      <c r="A906" s="157">
        <f t="shared" si="133"/>
        <v>906</v>
      </c>
      <c r="B906" s="219"/>
      <c r="C906" s="219" t="s">
        <v>1383</v>
      </c>
      <c r="D906" s="220" t="s">
        <v>3637</v>
      </c>
      <c r="E906" s="221" t="s">
        <v>601</v>
      </c>
      <c r="F906" s="219">
        <v>1</v>
      </c>
      <c r="G906" s="225">
        <v>4</v>
      </c>
      <c r="H906" s="547" t="s">
        <v>3530</v>
      </c>
      <c r="I906" s="223">
        <v>5</v>
      </c>
      <c r="J906" s="386">
        <v>35.832</v>
      </c>
      <c r="K906" s="427">
        <f t="shared" si="131"/>
        <v>179.16</v>
      </c>
      <c r="L906" s="308"/>
      <c r="M906" s="306"/>
      <c r="N906" s="430">
        <f t="shared" si="132"/>
        <v>0</v>
      </c>
      <c r="O906" s="132">
        <v>0</v>
      </c>
      <c r="P906" s="524">
        <v>0</v>
      </c>
      <c r="Q906" s="279"/>
      <c r="R906" s="280">
        <v>0</v>
      </c>
      <c r="S906" s="433">
        <f t="shared" si="127"/>
        <v>0</v>
      </c>
      <c r="T906" s="281">
        <f t="shared" si="126"/>
        <v>0</v>
      </c>
      <c r="U906" s="435" t="s">
        <v>3068</v>
      </c>
    </row>
    <row r="907" spans="1:21" ht="12.75">
      <c r="A907" s="157">
        <f t="shared" si="133"/>
        <v>907</v>
      </c>
      <c r="B907" s="219"/>
      <c r="C907" s="219" t="s">
        <v>1383</v>
      </c>
      <c r="D907" s="220" t="s">
        <v>3638</v>
      </c>
      <c r="E907" s="221" t="s">
        <v>601</v>
      </c>
      <c r="F907" s="219">
        <v>1</v>
      </c>
      <c r="G907" s="225">
        <v>4</v>
      </c>
      <c r="H907" s="546" t="s">
        <v>3531</v>
      </c>
      <c r="I907" s="223">
        <v>5</v>
      </c>
      <c r="J907" s="386">
        <v>35.832</v>
      </c>
      <c r="K907" s="427">
        <f t="shared" si="131"/>
        <v>179.16</v>
      </c>
      <c r="L907" s="308"/>
      <c r="M907" s="306"/>
      <c r="N907" s="430">
        <f t="shared" si="132"/>
        <v>0</v>
      </c>
      <c r="O907" s="132">
        <v>0</v>
      </c>
      <c r="P907" s="524">
        <v>0</v>
      </c>
      <c r="Q907" s="279"/>
      <c r="R907" s="280">
        <v>0</v>
      </c>
      <c r="S907" s="433">
        <f t="shared" si="127"/>
        <v>0</v>
      </c>
      <c r="T907" s="281">
        <f t="shared" si="126"/>
        <v>0</v>
      </c>
      <c r="U907" s="435" t="s">
        <v>3068</v>
      </c>
    </row>
    <row r="908" spans="1:21" ht="25.5">
      <c r="A908" s="157">
        <f t="shared" si="133"/>
        <v>908</v>
      </c>
      <c r="B908" s="219"/>
      <c r="C908" s="219" t="s">
        <v>2851</v>
      </c>
      <c r="D908" s="220" t="s">
        <v>3639</v>
      </c>
      <c r="E908" s="221" t="s">
        <v>601</v>
      </c>
      <c r="F908" s="219">
        <v>1</v>
      </c>
      <c r="G908" s="225">
        <v>22</v>
      </c>
      <c r="H908" s="548" t="s">
        <v>3532</v>
      </c>
      <c r="I908" s="223">
        <v>2</v>
      </c>
      <c r="J908" s="386">
        <v>72.3825</v>
      </c>
      <c r="K908" s="427">
        <f t="shared" si="131"/>
        <v>144.765</v>
      </c>
      <c r="L908" s="532"/>
      <c r="M908" s="306"/>
      <c r="N908" s="430">
        <f t="shared" si="132"/>
        <v>0</v>
      </c>
      <c r="O908" s="132">
        <v>0</v>
      </c>
      <c r="P908" s="524">
        <v>0</v>
      </c>
      <c r="Q908" s="279"/>
      <c r="R908" s="280">
        <v>0</v>
      </c>
      <c r="S908" s="433">
        <f t="shared" si="127"/>
        <v>0</v>
      </c>
      <c r="T908" s="281">
        <f t="shared" si="126"/>
        <v>0</v>
      </c>
      <c r="U908" s="435" t="s">
        <v>3068</v>
      </c>
    </row>
    <row r="909" spans="1:21" ht="25.5">
      <c r="A909" s="157">
        <f t="shared" si="133"/>
        <v>909</v>
      </c>
      <c r="B909" s="219"/>
      <c r="C909" s="219" t="s">
        <v>2464</v>
      </c>
      <c r="D909" s="220" t="s">
        <v>3640</v>
      </c>
      <c r="E909" s="221" t="s">
        <v>601</v>
      </c>
      <c r="F909" s="219">
        <v>1</v>
      </c>
      <c r="G909" s="225">
        <v>10</v>
      </c>
      <c r="H909" s="546" t="s">
        <v>3533</v>
      </c>
      <c r="I909" s="223">
        <v>3</v>
      </c>
      <c r="J909" s="386">
        <v>47.995000000000005</v>
      </c>
      <c r="K909" s="427">
        <f t="shared" si="131"/>
        <v>143.985</v>
      </c>
      <c r="L909" s="532"/>
      <c r="M909" s="306"/>
      <c r="N909" s="430">
        <f t="shared" si="132"/>
        <v>0</v>
      </c>
      <c r="O909" s="132">
        <v>0</v>
      </c>
      <c r="P909" s="524">
        <v>0</v>
      </c>
      <c r="Q909" s="279"/>
      <c r="R909" s="280">
        <v>0</v>
      </c>
      <c r="S909" s="433">
        <f t="shared" si="127"/>
        <v>0</v>
      </c>
      <c r="T909" s="281">
        <f t="shared" si="126"/>
        <v>0</v>
      </c>
      <c r="U909" s="435" t="s">
        <v>3068</v>
      </c>
    </row>
    <row r="910" spans="1:21" ht="25.5">
      <c r="A910" s="157">
        <f t="shared" si="133"/>
        <v>910</v>
      </c>
      <c r="B910" s="219"/>
      <c r="C910" s="219" t="s">
        <v>2464</v>
      </c>
      <c r="D910" s="220" t="s">
        <v>3641</v>
      </c>
      <c r="E910" s="221" t="s">
        <v>601</v>
      </c>
      <c r="F910" s="219">
        <v>1</v>
      </c>
      <c r="G910" s="225">
        <v>10</v>
      </c>
      <c r="H910" s="546" t="s">
        <v>3534</v>
      </c>
      <c r="I910" s="223">
        <v>3</v>
      </c>
      <c r="J910" s="386">
        <v>47.995000000000005</v>
      </c>
      <c r="K910" s="427">
        <f t="shared" si="131"/>
        <v>143.985</v>
      </c>
      <c r="L910" s="532"/>
      <c r="M910" s="306"/>
      <c r="N910" s="430">
        <f t="shared" si="132"/>
        <v>0</v>
      </c>
      <c r="O910" s="132">
        <v>0</v>
      </c>
      <c r="P910" s="524">
        <v>0</v>
      </c>
      <c r="Q910" s="279"/>
      <c r="R910" s="280">
        <v>0</v>
      </c>
      <c r="S910" s="433">
        <f t="shared" si="127"/>
        <v>0</v>
      </c>
      <c r="T910" s="281">
        <f t="shared" si="126"/>
        <v>0</v>
      </c>
      <c r="U910" s="435" t="s">
        <v>3068</v>
      </c>
    </row>
    <row r="911" spans="1:21" ht="25.5">
      <c r="A911" s="157">
        <f t="shared" si="133"/>
        <v>911</v>
      </c>
      <c r="B911" s="219"/>
      <c r="C911" s="219" t="s">
        <v>2851</v>
      </c>
      <c r="D911" s="220" t="s">
        <v>3642</v>
      </c>
      <c r="E911" s="221" t="s">
        <v>601</v>
      </c>
      <c r="F911" s="219">
        <v>1</v>
      </c>
      <c r="G911" s="225">
        <v>24</v>
      </c>
      <c r="H911" s="546" t="s">
        <v>3535</v>
      </c>
      <c r="I911" s="223">
        <v>2</v>
      </c>
      <c r="J911" s="386">
        <v>72.3825</v>
      </c>
      <c r="K911" s="427">
        <f t="shared" si="131"/>
        <v>144.765</v>
      </c>
      <c r="L911" s="532"/>
      <c r="M911" s="306"/>
      <c r="N911" s="430">
        <f t="shared" si="132"/>
        <v>0</v>
      </c>
      <c r="O911" s="132">
        <v>0</v>
      </c>
      <c r="P911" s="524">
        <v>0</v>
      </c>
      <c r="Q911" s="279"/>
      <c r="R911" s="280">
        <v>0</v>
      </c>
      <c r="S911" s="433">
        <f t="shared" si="127"/>
        <v>0</v>
      </c>
      <c r="T911" s="281">
        <f t="shared" si="126"/>
        <v>0</v>
      </c>
      <c r="U911" s="435" t="s">
        <v>3068</v>
      </c>
    </row>
    <row r="912" spans="1:21" ht="12.75">
      <c r="A912" s="157">
        <f t="shared" si="133"/>
        <v>912</v>
      </c>
      <c r="B912" s="219"/>
      <c r="C912" s="219" t="s">
        <v>2851</v>
      </c>
      <c r="D912" s="220" t="s">
        <v>3643</v>
      </c>
      <c r="E912" s="221" t="s">
        <v>601</v>
      </c>
      <c r="F912" s="219">
        <v>1</v>
      </c>
      <c r="G912" s="225">
        <v>14</v>
      </c>
      <c r="H912" s="546" t="s">
        <v>3536</v>
      </c>
      <c r="I912" s="223">
        <v>2</v>
      </c>
      <c r="J912" s="386">
        <v>71.535</v>
      </c>
      <c r="K912" s="427">
        <f t="shared" si="131"/>
        <v>143.07</v>
      </c>
      <c r="L912" s="532"/>
      <c r="M912" s="306"/>
      <c r="N912" s="430">
        <f t="shared" si="132"/>
        <v>0</v>
      </c>
      <c r="O912" s="132">
        <v>0</v>
      </c>
      <c r="P912" s="524">
        <v>0</v>
      </c>
      <c r="Q912" s="279"/>
      <c r="R912" s="280">
        <v>0</v>
      </c>
      <c r="S912" s="433">
        <f t="shared" si="127"/>
        <v>0</v>
      </c>
      <c r="T912" s="281">
        <f t="shared" si="126"/>
        <v>0</v>
      </c>
      <c r="U912" s="435" t="s">
        <v>3068</v>
      </c>
    </row>
    <row r="913" spans="1:21" ht="25.5">
      <c r="A913" s="157">
        <f t="shared" si="133"/>
        <v>913</v>
      </c>
      <c r="B913" s="219"/>
      <c r="C913" s="219" t="s">
        <v>2851</v>
      </c>
      <c r="D913" s="220" t="s">
        <v>3644</v>
      </c>
      <c r="E913" s="221" t="s">
        <v>601</v>
      </c>
      <c r="F913" s="219">
        <v>1</v>
      </c>
      <c r="G913" s="225">
        <v>26</v>
      </c>
      <c r="H913" s="546" t="s">
        <v>3535</v>
      </c>
      <c r="I913" s="223">
        <v>2</v>
      </c>
      <c r="J913" s="386">
        <v>71.535</v>
      </c>
      <c r="K913" s="427">
        <f t="shared" si="131"/>
        <v>143.07</v>
      </c>
      <c r="L913" s="532"/>
      <c r="M913" s="306"/>
      <c r="N913" s="430">
        <f t="shared" si="132"/>
        <v>0</v>
      </c>
      <c r="O913" s="132">
        <v>0</v>
      </c>
      <c r="P913" s="524">
        <v>0</v>
      </c>
      <c r="Q913" s="279"/>
      <c r="R913" s="280">
        <v>0</v>
      </c>
      <c r="S913" s="433">
        <f t="shared" si="127"/>
        <v>0</v>
      </c>
      <c r="T913" s="281">
        <f t="shared" si="126"/>
        <v>0</v>
      </c>
      <c r="U913" s="435" t="s">
        <v>3068</v>
      </c>
    </row>
    <row r="914" spans="1:21" ht="25.5">
      <c r="A914" s="157">
        <f t="shared" si="133"/>
        <v>914</v>
      </c>
      <c r="B914" s="219"/>
      <c r="C914" s="219" t="s">
        <v>2851</v>
      </c>
      <c r="D914" s="220" t="s">
        <v>3645</v>
      </c>
      <c r="E914" s="221" t="s">
        <v>601</v>
      </c>
      <c r="F914" s="219">
        <v>1</v>
      </c>
      <c r="G914" s="225">
        <v>25</v>
      </c>
      <c r="H914" s="546" t="s">
        <v>3537</v>
      </c>
      <c r="I914" s="223">
        <v>2</v>
      </c>
      <c r="J914" s="386">
        <v>71.535</v>
      </c>
      <c r="K914" s="427">
        <f t="shared" si="131"/>
        <v>143.07</v>
      </c>
      <c r="L914" s="532"/>
      <c r="M914" s="306"/>
      <c r="N914" s="430">
        <f t="shared" si="132"/>
        <v>0</v>
      </c>
      <c r="O914" s="132">
        <v>0</v>
      </c>
      <c r="P914" s="524">
        <v>0</v>
      </c>
      <c r="Q914" s="279"/>
      <c r="R914" s="280">
        <v>0</v>
      </c>
      <c r="S914" s="433">
        <f t="shared" si="127"/>
        <v>0</v>
      </c>
      <c r="T914" s="281">
        <f t="shared" si="126"/>
        <v>0</v>
      </c>
      <c r="U914" s="435" t="s">
        <v>3068</v>
      </c>
    </row>
    <row r="915" spans="1:21" ht="25.5">
      <c r="A915" s="157">
        <f t="shared" si="133"/>
        <v>915</v>
      </c>
      <c r="B915" s="219"/>
      <c r="C915" s="219" t="s">
        <v>3664</v>
      </c>
      <c r="D915" s="220" t="s">
        <v>3646</v>
      </c>
      <c r="E915" s="221" t="s">
        <v>601</v>
      </c>
      <c r="F915" s="219">
        <v>1</v>
      </c>
      <c r="G915" s="225">
        <v>26</v>
      </c>
      <c r="H915" s="546" t="s">
        <v>3538</v>
      </c>
      <c r="I915" s="223">
        <v>2</v>
      </c>
      <c r="J915" s="386">
        <v>79.7025</v>
      </c>
      <c r="K915" s="427">
        <f t="shared" si="131"/>
        <v>159.405</v>
      </c>
      <c r="L915" s="532"/>
      <c r="M915" s="306"/>
      <c r="N915" s="430">
        <f t="shared" si="132"/>
        <v>0</v>
      </c>
      <c r="O915" s="132">
        <v>0</v>
      </c>
      <c r="P915" s="524">
        <v>0</v>
      </c>
      <c r="Q915" s="279"/>
      <c r="R915" s="280">
        <v>0</v>
      </c>
      <c r="S915" s="433">
        <f t="shared" si="127"/>
        <v>0</v>
      </c>
      <c r="T915" s="281">
        <f t="shared" si="126"/>
        <v>0</v>
      </c>
      <c r="U915" s="435" t="s">
        <v>3068</v>
      </c>
    </row>
    <row r="916" spans="1:21" ht="25.5">
      <c r="A916" s="157">
        <f t="shared" si="133"/>
        <v>916</v>
      </c>
      <c r="B916" s="219"/>
      <c r="C916" s="219" t="s">
        <v>2851</v>
      </c>
      <c r="D916" s="220" t="s">
        <v>3647</v>
      </c>
      <c r="E916" s="221" t="s">
        <v>601</v>
      </c>
      <c r="F916" s="219">
        <v>1</v>
      </c>
      <c r="G916" s="225">
        <v>20</v>
      </c>
      <c r="H916" s="546" t="s">
        <v>3539</v>
      </c>
      <c r="I916" s="223">
        <v>2</v>
      </c>
      <c r="J916" s="386">
        <v>72.3825</v>
      </c>
      <c r="K916" s="427">
        <f t="shared" si="131"/>
        <v>144.765</v>
      </c>
      <c r="L916" s="532"/>
      <c r="M916" s="306"/>
      <c r="N916" s="430">
        <f t="shared" si="132"/>
        <v>0</v>
      </c>
      <c r="O916" s="132">
        <v>0</v>
      </c>
      <c r="P916" s="524">
        <v>0</v>
      </c>
      <c r="Q916" s="279"/>
      <c r="R916" s="280">
        <v>0</v>
      </c>
      <c r="S916" s="433">
        <f t="shared" si="127"/>
        <v>0</v>
      </c>
      <c r="T916" s="281">
        <f t="shared" si="126"/>
        <v>0</v>
      </c>
      <c r="U916" s="435" t="s">
        <v>3068</v>
      </c>
    </row>
    <row r="917" spans="1:21" ht="12.75">
      <c r="A917" s="157">
        <f t="shared" si="133"/>
        <v>917</v>
      </c>
      <c r="B917" s="219"/>
      <c r="C917" s="219" t="s">
        <v>2420</v>
      </c>
      <c r="D917" s="220" t="s">
        <v>3648</v>
      </c>
      <c r="E917" s="221" t="s">
        <v>601</v>
      </c>
      <c r="F917" s="219">
        <v>1</v>
      </c>
      <c r="G917" s="225">
        <v>8</v>
      </c>
      <c r="H917" s="546" t="s">
        <v>3540</v>
      </c>
      <c r="I917" s="223">
        <v>2</v>
      </c>
      <c r="J917" s="386">
        <v>70.8675</v>
      </c>
      <c r="K917" s="427">
        <f t="shared" si="131"/>
        <v>141.735</v>
      </c>
      <c r="L917" s="532"/>
      <c r="M917" s="306"/>
      <c r="N917" s="430">
        <f t="shared" si="132"/>
        <v>0</v>
      </c>
      <c r="O917" s="132">
        <v>0</v>
      </c>
      <c r="P917" s="524">
        <v>0</v>
      </c>
      <c r="Q917" s="279"/>
      <c r="R917" s="280">
        <v>0</v>
      </c>
      <c r="S917" s="433">
        <f t="shared" si="127"/>
        <v>0</v>
      </c>
      <c r="T917" s="281">
        <f t="shared" si="126"/>
        <v>0</v>
      </c>
      <c r="U917" s="435" t="s">
        <v>3068</v>
      </c>
    </row>
    <row r="918" spans="1:21" ht="12.75">
      <c r="A918" s="157">
        <f t="shared" si="133"/>
        <v>918</v>
      </c>
      <c r="B918" s="219"/>
      <c r="C918" s="219" t="s">
        <v>2420</v>
      </c>
      <c r="D918" s="220" t="s">
        <v>3649</v>
      </c>
      <c r="E918" s="221" t="s">
        <v>601</v>
      </c>
      <c r="F918" s="219">
        <v>1</v>
      </c>
      <c r="G918" s="225">
        <v>8</v>
      </c>
      <c r="H918" s="546" t="s">
        <v>3541</v>
      </c>
      <c r="I918" s="223">
        <v>2</v>
      </c>
      <c r="J918" s="386">
        <v>70.8675</v>
      </c>
      <c r="K918" s="427">
        <f t="shared" si="131"/>
        <v>141.735</v>
      </c>
      <c r="L918" s="532"/>
      <c r="M918" s="306"/>
      <c r="N918" s="430">
        <f t="shared" si="132"/>
        <v>0</v>
      </c>
      <c r="O918" s="132">
        <v>0</v>
      </c>
      <c r="P918" s="524">
        <v>0</v>
      </c>
      <c r="Q918" s="279"/>
      <c r="R918" s="280">
        <v>0</v>
      </c>
      <c r="S918" s="433">
        <f t="shared" si="127"/>
        <v>0</v>
      </c>
      <c r="T918" s="281">
        <f t="shared" si="126"/>
        <v>0</v>
      </c>
      <c r="U918" s="435" t="s">
        <v>3068</v>
      </c>
    </row>
    <row r="919" spans="1:21" ht="12.75">
      <c r="A919" s="157">
        <f t="shared" si="133"/>
        <v>919</v>
      </c>
      <c r="B919" s="219"/>
      <c r="C919" s="219" t="s">
        <v>1394</v>
      </c>
      <c r="D919" s="220" t="s">
        <v>3650</v>
      </c>
      <c r="E919" s="221" t="s">
        <v>601</v>
      </c>
      <c r="F919" s="219">
        <v>1</v>
      </c>
      <c r="G919" s="225">
        <v>14</v>
      </c>
      <c r="H919" s="546" t="s">
        <v>3542</v>
      </c>
      <c r="I919" s="223">
        <v>4</v>
      </c>
      <c r="J919" s="386">
        <v>39.9225</v>
      </c>
      <c r="K919" s="427">
        <f t="shared" si="131"/>
        <v>159.69</v>
      </c>
      <c r="L919" s="532"/>
      <c r="M919" s="306"/>
      <c r="N919" s="430">
        <f t="shared" si="132"/>
        <v>0</v>
      </c>
      <c r="O919" s="132">
        <v>0</v>
      </c>
      <c r="P919" s="524">
        <v>0</v>
      </c>
      <c r="Q919" s="279"/>
      <c r="R919" s="280">
        <v>0</v>
      </c>
      <c r="S919" s="433">
        <f t="shared" si="127"/>
        <v>0</v>
      </c>
      <c r="T919" s="281">
        <f t="shared" si="126"/>
        <v>0</v>
      </c>
      <c r="U919" s="435" t="s">
        <v>3068</v>
      </c>
    </row>
    <row r="920" spans="1:21" ht="12.75">
      <c r="A920" s="157">
        <f t="shared" si="133"/>
        <v>920</v>
      </c>
      <c r="B920" s="219"/>
      <c r="C920" s="219" t="s">
        <v>1394</v>
      </c>
      <c r="D920" s="220" t="s">
        <v>3651</v>
      </c>
      <c r="E920" s="221" t="s">
        <v>601</v>
      </c>
      <c r="F920" s="219">
        <v>1</v>
      </c>
      <c r="G920" s="225">
        <v>4</v>
      </c>
      <c r="H920" s="546" t="s">
        <v>3543</v>
      </c>
      <c r="I920" s="223">
        <v>4</v>
      </c>
      <c r="J920" s="386">
        <v>39.9225</v>
      </c>
      <c r="K920" s="427">
        <f t="shared" si="131"/>
        <v>159.69</v>
      </c>
      <c r="L920" s="532"/>
      <c r="M920" s="306"/>
      <c r="N920" s="430">
        <f t="shared" si="132"/>
        <v>0</v>
      </c>
      <c r="O920" s="132">
        <v>0</v>
      </c>
      <c r="P920" s="524">
        <v>0</v>
      </c>
      <c r="Q920" s="279"/>
      <c r="R920" s="280">
        <v>0</v>
      </c>
      <c r="S920" s="433">
        <f t="shared" si="127"/>
        <v>0</v>
      </c>
      <c r="T920" s="281">
        <f t="shared" si="126"/>
        <v>0</v>
      </c>
      <c r="U920" s="435" t="s">
        <v>3068</v>
      </c>
    </row>
    <row r="921" spans="1:21" ht="12.75">
      <c r="A921" s="157">
        <f t="shared" si="133"/>
        <v>921</v>
      </c>
      <c r="B921" s="219"/>
      <c r="C921" s="219" t="s">
        <v>3665</v>
      </c>
      <c r="D921" s="220" t="s">
        <v>3652</v>
      </c>
      <c r="E921" s="221" t="s">
        <v>601</v>
      </c>
      <c r="F921" s="219">
        <v>1</v>
      </c>
      <c r="G921" s="225">
        <v>5</v>
      </c>
      <c r="H921" s="546" t="s">
        <v>3544</v>
      </c>
      <c r="I921" s="223">
        <v>4</v>
      </c>
      <c r="J921" s="386">
        <v>39.27375</v>
      </c>
      <c r="K921" s="427">
        <f t="shared" si="131"/>
        <v>157.095</v>
      </c>
      <c r="L921" s="532"/>
      <c r="M921" s="306"/>
      <c r="N921" s="430">
        <f t="shared" si="132"/>
        <v>0</v>
      </c>
      <c r="O921" s="132">
        <v>0</v>
      </c>
      <c r="P921" s="524">
        <v>0</v>
      </c>
      <c r="Q921" s="279"/>
      <c r="R921" s="280">
        <v>0</v>
      </c>
      <c r="S921" s="433">
        <f t="shared" si="127"/>
        <v>0</v>
      </c>
      <c r="T921" s="281">
        <f t="shared" si="126"/>
        <v>0</v>
      </c>
      <c r="U921" s="435" t="s">
        <v>3068</v>
      </c>
    </row>
    <row r="922" spans="1:21" ht="12.75">
      <c r="A922" s="157">
        <f t="shared" si="133"/>
        <v>922</v>
      </c>
      <c r="B922" s="219"/>
      <c r="C922" s="219" t="s">
        <v>2425</v>
      </c>
      <c r="D922" s="220" t="s">
        <v>3653</v>
      </c>
      <c r="E922" s="221" t="s">
        <v>601</v>
      </c>
      <c r="F922" s="219">
        <v>1</v>
      </c>
      <c r="G922" s="225">
        <v>5</v>
      </c>
      <c r="H922" s="546" t="s">
        <v>3545</v>
      </c>
      <c r="I922" s="223">
        <v>2</v>
      </c>
      <c r="J922" s="386">
        <v>74.0325</v>
      </c>
      <c r="K922" s="427">
        <f t="shared" si="131"/>
        <v>148.065</v>
      </c>
      <c r="L922" s="532"/>
      <c r="M922" s="306"/>
      <c r="N922" s="430">
        <f t="shared" si="132"/>
        <v>0</v>
      </c>
      <c r="O922" s="132">
        <v>0</v>
      </c>
      <c r="P922" s="524">
        <v>0</v>
      </c>
      <c r="Q922" s="279"/>
      <c r="R922" s="280">
        <v>0</v>
      </c>
      <c r="S922" s="433">
        <f t="shared" si="127"/>
        <v>0</v>
      </c>
      <c r="T922" s="281">
        <f t="shared" si="126"/>
        <v>0</v>
      </c>
      <c r="U922" s="435" t="s">
        <v>3068</v>
      </c>
    </row>
    <row r="923" spans="1:21" ht="25.5">
      <c r="A923" s="157">
        <f t="shared" si="133"/>
        <v>923</v>
      </c>
      <c r="B923" s="219"/>
      <c r="C923" s="219" t="s">
        <v>2851</v>
      </c>
      <c r="D923" s="220" t="s">
        <v>3654</v>
      </c>
      <c r="E923" s="221" t="s">
        <v>601</v>
      </c>
      <c r="F923" s="219">
        <v>1</v>
      </c>
      <c r="G923" s="225">
        <v>13</v>
      </c>
      <c r="H923" s="546" t="s">
        <v>3546</v>
      </c>
      <c r="I923" s="223">
        <v>2</v>
      </c>
      <c r="J923" s="386">
        <v>69.27</v>
      </c>
      <c r="K923" s="427">
        <f t="shared" si="131"/>
        <v>138.54</v>
      </c>
      <c r="L923" s="532"/>
      <c r="M923" s="306"/>
      <c r="N923" s="430">
        <f t="shared" si="132"/>
        <v>0</v>
      </c>
      <c r="O923" s="132">
        <v>0</v>
      </c>
      <c r="P923" s="524">
        <v>0</v>
      </c>
      <c r="Q923" s="279"/>
      <c r="R923" s="280">
        <v>0</v>
      </c>
      <c r="S923" s="433">
        <f t="shared" si="127"/>
        <v>0</v>
      </c>
      <c r="T923" s="281">
        <f t="shared" si="126"/>
        <v>0</v>
      </c>
      <c r="U923" s="435" t="s">
        <v>3068</v>
      </c>
    </row>
    <row r="924" spans="1:21" ht="25.5">
      <c r="A924" s="157">
        <f t="shared" si="133"/>
        <v>924</v>
      </c>
      <c r="B924" s="219"/>
      <c r="C924" s="219" t="s">
        <v>2851</v>
      </c>
      <c r="D924" s="220" t="s">
        <v>3655</v>
      </c>
      <c r="E924" s="221" t="s">
        <v>601</v>
      </c>
      <c r="F924" s="219">
        <v>1</v>
      </c>
      <c r="G924" s="225">
        <v>18</v>
      </c>
      <c r="H924" s="546" t="s">
        <v>3547</v>
      </c>
      <c r="I924" s="223">
        <v>2</v>
      </c>
      <c r="J924" s="386">
        <v>69.27</v>
      </c>
      <c r="K924" s="427">
        <f t="shared" si="131"/>
        <v>138.54</v>
      </c>
      <c r="L924" s="532"/>
      <c r="M924" s="306"/>
      <c r="N924" s="430">
        <f t="shared" si="132"/>
        <v>0</v>
      </c>
      <c r="O924" s="132">
        <v>0</v>
      </c>
      <c r="P924" s="524">
        <v>0</v>
      </c>
      <c r="Q924" s="279"/>
      <c r="R924" s="280">
        <v>0</v>
      </c>
      <c r="S924" s="433">
        <f t="shared" si="127"/>
        <v>0</v>
      </c>
      <c r="T924" s="281">
        <f t="shared" si="126"/>
        <v>0</v>
      </c>
      <c r="U924" s="435" t="s">
        <v>3068</v>
      </c>
    </row>
    <row r="925" spans="1:21" ht="38.25">
      <c r="A925" s="157">
        <f t="shared" si="133"/>
        <v>925</v>
      </c>
      <c r="B925" s="219"/>
      <c r="C925" s="219" t="s">
        <v>1578</v>
      </c>
      <c r="D925" s="220" t="s">
        <v>3656</v>
      </c>
      <c r="E925" s="221" t="s">
        <v>601</v>
      </c>
      <c r="F925" s="219">
        <v>1</v>
      </c>
      <c r="G925" s="525">
        <v>110</v>
      </c>
      <c r="H925" s="546" t="s">
        <v>3548</v>
      </c>
      <c r="I925" s="223">
        <v>1</v>
      </c>
      <c r="J925" s="386">
        <v>146.445</v>
      </c>
      <c r="K925" s="427">
        <f t="shared" si="131"/>
        <v>146.445</v>
      </c>
      <c r="L925" s="532"/>
      <c r="M925" s="306"/>
      <c r="N925" s="430">
        <f t="shared" si="132"/>
        <v>0</v>
      </c>
      <c r="O925" s="132">
        <v>0</v>
      </c>
      <c r="P925" s="524">
        <v>0</v>
      </c>
      <c r="Q925" s="279"/>
      <c r="R925" s="280">
        <v>0</v>
      </c>
      <c r="S925" s="433">
        <f t="shared" si="127"/>
        <v>0</v>
      </c>
      <c r="T925" s="281">
        <f t="shared" si="126"/>
        <v>0</v>
      </c>
      <c r="U925" s="435" t="s">
        <v>3068</v>
      </c>
    </row>
    <row r="926" spans="1:21" ht="38.25">
      <c r="A926" s="157">
        <f t="shared" si="133"/>
        <v>926</v>
      </c>
      <c r="B926" s="219"/>
      <c r="C926" s="219" t="s">
        <v>2491</v>
      </c>
      <c r="D926" s="220" t="s">
        <v>3657</v>
      </c>
      <c r="E926" s="221" t="s">
        <v>601</v>
      </c>
      <c r="F926" s="219">
        <v>1</v>
      </c>
      <c r="G926" s="225">
        <v>87</v>
      </c>
      <c r="H926" s="546" t="s">
        <v>3549</v>
      </c>
      <c r="I926" s="223">
        <v>1</v>
      </c>
      <c r="J926" s="386">
        <v>147.84</v>
      </c>
      <c r="K926" s="427">
        <f t="shared" si="131"/>
        <v>147.84</v>
      </c>
      <c r="L926" s="532"/>
      <c r="M926" s="306"/>
      <c r="N926" s="430">
        <f t="shared" si="132"/>
        <v>0</v>
      </c>
      <c r="O926" s="132">
        <v>0</v>
      </c>
      <c r="P926" s="524">
        <v>0</v>
      </c>
      <c r="Q926" s="279"/>
      <c r="R926" s="280">
        <v>0</v>
      </c>
      <c r="S926" s="433">
        <f t="shared" si="127"/>
        <v>0</v>
      </c>
      <c r="T926" s="281">
        <f t="shared" si="126"/>
        <v>0</v>
      </c>
      <c r="U926" s="435" t="s">
        <v>3068</v>
      </c>
    </row>
    <row r="927" spans="1:21" ht="38.25">
      <c r="A927" s="157">
        <f t="shared" si="133"/>
        <v>927</v>
      </c>
      <c r="B927" s="219"/>
      <c r="C927" s="219" t="s">
        <v>3666</v>
      </c>
      <c r="D927" s="220" t="s">
        <v>3658</v>
      </c>
      <c r="E927" s="221" t="s">
        <v>601</v>
      </c>
      <c r="F927" s="219">
        <v>1</v>
      </c>
      <c r="G927" s="225">
        <v>67</v>
      </c>
      <c r="H927" s="546" t="s">
        <v>3550</v>
      </c>
      <c r="I927" s="223">
        <v>1</v>
      </c>
      <c r="J927" s="386">
        <v>157.245</v>
      </c>
      <c r="K927" s="427">
        <f t="shared" si="131"/>
        <v>157.245</v>
      </c>
      <c r="L927" s="532"/>
      <c r="M927" s="306"/>
      <c r="N927" s="430">
        <f t="shared" si="132"/>
        <v>0</v>
      </c>
      <c r="O927" s="132">
        <v>0</v>
      </c>
      <c r="P927" s="524">
        <v>0</v>
      </c>
      <c r="Q927" s="279"/>
      <c r="R927" s="280">
        <v>0</v>
      </c>
      <c r="S927" s="433">
        <f t="shared" si="127"/>
        <v>0</v>
      </c>
      <c r="T927" s="281">
        <f t="shared" si="126"/>
        <v>0</v>
      </c>
      <c r="U927" s="435" t="s">
        <v>3068</v>
      </c>
    </row>
    <row r="928" spans="1:21" ht="51">
      <c r="A928" s="157">
        <f t="shared" si="133"/>
        <v>928</v>
      </c>
      <c r="B928" s="219"/>
      <c r="C928" s="219" t="s">
        <v>3667</v>
      </c>
      <c r="D928" s="220" t="s">
        <v>3659</v>
      </c>
      <c r="E928" s="221" t="s">
        <v>601</v>
      </c>
      <c r="F928" s="219">
        <v>1</v>
      </c>
      <c r="G928" s="225">
        <v>65</v>
      </c>
      <c r="H928" s="546" t="s">
        <v>3551</v>
      </c>
      <c r="I928" s="223">
        <v>1</v>
      </c>
      <c r="J928" s="386">
        <v>191.655</v>
      </c>
      <c r="K928" s="427">
        <f t="shared" si="131"/>
        <v>191.655</v>
      </c>
      <c r="L928" s="532"/>
      <c r="M928" s="306"/>
      <c r="N928" s="430">
        <f t="shared" si="132"/>
        <v>0</v>
      </c>
      <c r="O928" s="132">
        <v>0</v>
      </c>
      <c r="P928" s="524">
        <v>0</v>
      </c>
      <c r="Q928" s="279"/>
      <c r="R928" s="280">
        <v>0</v>
      </c>
      <c r="S928" s="433">
        <f t="shared" si="127"/>
        <v>0</v>
      </c>
      <c r="T928" s="281">
        <f t="shared" si="126"/>
        <v>0</v>
      </c>
      <c r="U928" s="435" t="s">
        <v>3068</v>
      </c>
    </row>
    <row r="929" spans="1:21" ht="25.5">
      <c r="A929" s="157">
        <f t="shared" si="133"/>
        <v>929</v>
      </c>
      <c r="B929" s="219"/>
      <c r="C929" s="219" t="s">
        <v>3668</v>
      </c>
      <c r="D929" s="220" t="s">
        <v>3660</v>
      </c>
      <c r="E929" s="221" t="s">
        <v>601</v>
      </c>
      <c r="F929" s="219">
        <v>1</v>
      </c>
      <c r="G929" s="225">
        <v>62</v>
      </c>
      <c r="H929" s="546" t="s">
        <v>3552</v>
      </c>
      <c r="I929" s="223">
        <v>1</v>
      </c>
      <c r="J929" s="386">
        <v>154.5</v>
      </c>
      <c r="K929" s="427">
        <f t="shared" si="131"/>
        <v>154.5</v>
      </c>
      <c r="L929" s="532"/>
      <c r="M929" s="306"/>
      <c r="N929" s="430">
        <f t="shared" si="132"/>
        <v>0</v>
      </c>
      <c r="O929" s="132">
        <v>0</v>
      </c>
      <c r="P929" s="524">
        <v>0</v>
      </c>
      <c r="Q929" s="279"/>
      <c r="R929" s="280">
        <v>0</v>
      </c>
      <c r="S929" s="433">
        <f t="shared" si="127"/>
        <v>0</v>
      </c>
      <c r="T929" s="281">
        <f t="shared" si="126"/>
        <v>0</v>
      </c>
      <c r="U929" s="435" t="s">
        <v>3068</v>
      </c>
    </row>
    <row r="930" spans="1:21" ht="25.5">
      <c r="A930" s="157">
        <f t="shared" si="133"/>
        <v>930</v>
      </c>
      <c r="B930" s="219"/>
      <c r="C930" s="219" t="s">
        <v>1393</v>
      </c>
      <c r="D930" s="220" t="s">
        <v>3661</v>
      </c>
      <c r="E930" s="221" t="s">
        <v>601</v>
      </c>
      <c r="F930" s="219">
        <v>1</v>
      </c>
      <c r="G930" s="225">
        <v>80</v>
      </c>
      <c r="H930" s="546" t="s">
        <v>3553</v>
      </c>
      <c r="I930" s="223">
        <v>1</v>
      </c>
      <c r="J930" s="386">
        <v>144.57</v>
      </c>
      <c r="K930" s="427">
        <f t="shared" si="131"/>
        <v>144.57</v>
      </c>
      <c r="L930" s="532"/>
      <c r="M930" s="306"/>
      <c r="N930" s="430">
        <f t="shared" si="132"/>
        <v>0</v>
      </c>
      <c r="O930" s="132">
        <v>0</v>
      </c>
      <c r="P930" s="524">
        <v>0</v>
      </c>
      <c r="Q930" s="279"/>
      <c r="R930" s="280">
        <v>0</v>
      </c>
      <c r="S930" s="433">
        <f t="shared" si="127"/>
        <v>0</v>
      </c>
      <c r="T930" s="281">
        <f t="shared" si="126"/>
        <v>0</v>
      </c>
      <c r="U930" s="435" t="s">
        <v>3068</v>
      </c>
    </row>
    <row r="931" spans="1:21" ht="38.25">
      <c r="A931" s="157">
        <f aca="true" t="shared" si="134" ref="A931:A994">A930+1</f>
        <v>931</v>
      </c>
      <c r="B931" s="219"/>
      <c r="C931" s="219" t="s">
        <v>1393</v>
      </c>
      <c r="D931" s="220" t="s">
        <v>3662</v>
      </c>
      <c r="E931" s="221" t="s">
        <v>601</v>
      </c>
      <c r="F931" s="219">
        <v>1</v>
      </c>
      <c r="G931" s="225">
        <v>60</v>
      </c>
      <c r="H931" s="546" t="s">
        <v>3554</v>
      </c>
      <c r="I931" s="223">
        <v>1</v>
      </c>
      <c r="J931" s="386">
        <v>196.14000000000001</v>
      </c>
      <c r="K931" s="427">
        <f t="shared" si="131"/>
        <v>196.14000000000001</v>
      </c>
      <c r="L931" s="532"/>
      <c r="M931" s="306"/>
      <c r="N931" s="430">
        <f t="shared" si="132"/>
        <v>0</v>
      </c>
      <c r="O931" s="132">
        <v>0</v>
      </c>
      <c r="P931" s="524">
        <v>0</v>
      </c>
      <c r="Q931" s="279"/>
      <c r="R931" s="280">
        <v>0</v>
      </c>
      <c r="S931" s="433">
        <f t="shared" si="127"/>
        <v>0</v>
      </c>
      <c r="T931" s="281">
        <f t="shared" si="126"/>
        <v>0</v>
      </c>
      <c r="U931" s="435" t="s">
        <v>3068</v>
      </c>
    </row>
    <row r="932" spans="1:21" ht="12.75">
      <c r="A932" s="157">
        <f t="shared" si="134"/>
        <v>932</v>
      </c>
      <c r="B932" s="219"/>
      <c r="C932" s="219" t="s">
        <v>1758</v>
      </c>
      <c r="D932" s="220" t="s">
        <v>1759</v>
      </c>
      <c r="E932" s="221" t="s">
        <v>601</v>
      </c>
      <c r="F932" s="219">
        <v>1</v>
      </c>
      <c r="G932" s="225">
        <v>1</v>
      </c>
      <c r="H932" s="588" t="s">
        <v>1760</v>
      </c>
      <c r="I932" s="223">
        <v>50</v>
      </c>
      <c r="J932" s="374">
        <v>3.0546</v>
      </c>
      <c r="K932" s="427">
        <f t="shared" si="131"/>
        <v>152.73000000000002</v>
      </c>
      <c r="L932" s="308"/>
      <c r="M932" s="306"/>
      <c r="N932" s="430">
        <f t="shared" si="132"/>
        <v>0</v>
      </c>
      <c r="O932" s="499">
        <v>0</v>
      </c>
      <c r="P932" s="500">
        <v>0</v>
      </c>
      <c r="Q932" s="279"/>
      <c r="R932" s="280">
        <v>0.15</v>
      </c>
      <c r="S932" s="433">
        <f t="shared" si="127"/>
        <v>0.45819</v>
      </c>
      <c r="T932" s="281">
        <f t="shared" si="126"/>
        <v>0</v>
      </c>
      <c r="U932" s="295" t="s">
        <v>1614</v>
      </c>
    </row>
    <row r="933" spans="1:21" ht="12.75">
      <c r="A933" s="157">
        <f t="shared" si="134"/>
        <v>933</v>
      </c>
      <c r="B933" s="219"/>
      <c r="C933" s="219" t="s">
        <v>1758</v>
      </c>
      <c r="D933" s="220" t="s">
        <v>2665</v>
      </c>
      <c r="E933" s="221" t="s">
        <v>601</v>
      </c>
      <c r="F933" s="219">
        <v>1</v>
      </c>
      <c r="G933" s="225">
        <v>1</v>
      </c>
      <c r="H933" s="588" t="s">
        <v>235</v>
      </c>
      <c r="I933" s="223">
        <v>100</v>
      </c>
      <c r="J933" s="374">
        <v>2.235</v>
      </c>
      <c r="K933" s="427">
        <f t="shared" si="131"/>
        <v>223.5</v>
      </c>
      <c r="L933" s="308"/>
      <c r="M933" s="306"/>
      <c r="N933" s="430">
        <f t="shared" si="132"/>
        <v>0</v>
      </c>
      <c r="O933" s="499">
        <v>80</v>
      </c>
      <c r="P933" s="500">
        <v>0.8</v>
      </c>
      <c r="Q933" s="279"/>
      <c r="R933" s="280">
        <v>0.15</v>
      </c>
      <c r="S933" s="433">
        <f t="shared" si="127"/>
        <v>0.33525</v>
      </c>
      <c r="T933" s="281">
        <f t="shared" si="126"/>
        <v>0</v>
      </c>
      <c r="U933" s="295" t="s">
        <v>1614</v>
      </c>
    </row>
    <row r="934" spans="1:21" ht="12.75">
      <c r="A934" s="157">
        <f t="shared" si="134"/>
        <v>934</v>
      </c>
      <c r="B934" s="219"/>
      <c r="C934" s="219" t="s">
        <v>1758</v>
      </c>
      <c r="D934" s="220" t="s">
        <v>2666</v>
      </c>
      <c r="E934" s="221" t="s">
        <v>601</v>
      </c>
      <c r="F934" s="219">
        <v>1</v>
      </c>
      <c r="G934" s="225">
        <v>1</v>
      </c>
      <c r="H934" s="588" t="s">
        <v>236</v>
      </c>
      <c r="I934" s="223">
        <v>100</v>
      </c>
      <c r="J934" s="374">
        <v>2.235</v>
      </c>
      <c r="K934" s="427">
        <f t="shared" si="131"/>
        <v>223.5</v>
      </c>
      <c r="L934" s="308"/>
      <c r="M934" s="306"/>
      <c r="N934" s="430">
        <f t="shared" si="132"/>
        <v>0</v>
      </c>
      <c r="O934" s="499">
        <v>385</v>
      </c>
      <c r="P934" s="500">
        <v>3.85</v>
      </c>
      <c r="Q934" s="279"/>
      <c r="R934" s="280">
        <v>0.15</v>
      </c>
      <c r="S934" s="433">
        <f t="shared" si="127"/>
        <v>0.33525</v>
      </c>
      <c r="T934" s="281">
        <f t="shared" si="126"/>
        <v>0</v>
      </c>
      <c r="U934" s="295" t="s">
        <v>1614</v>
      </c>
    </row>
    <row r="935" spans="1:21" ht="12.75">
      <c r="A935" s="157">
        <f t="shared" si="134"/>
        <v>935</v>
      </c>
      <c r="B935" s="219"/>
      <c r="C935" s="219" t="s">
        <v>1758</v>
      </c>
      <c r="D935" s="220" t="s">
        <v>2667</v>
      </c>
      <c r="E935" s="221" t="s">
        <v>601</v>
      </c>
      <c r="F935" s="219">
        <v>1</v>
      </c>
      <c r="G935" s="225">
        <v>1</v>
      </c>
      <c r="H935" s="588" t="s">
        <v>237</v>
      </c>
      <c r="I935" s="223">
        <v>100</v>
      </c>
      <c r="J935" s="374">
        <v>2.235</v>
      </c>
      <c r="K935" s="427">
        <f t="shared" si="131"/>
        <v>223.5</v>
      </c>
      <c r="L935" s="308"/>
      <c r="M935" s="306"/>
      <c r="N935" s="430">
        <f t="shared" si="132"/>
        <v>0</v>
      </c>
      <c r="O935" s="499">
        <v>495</v>
      </c>
      <c r="P935" s="500">
        <v>4.95</v>
      </c>
      <c r="Q935" s="279"/>
      <c r="R935" s="280">
        <v>0.15</v>
      </c>
      <c r="S935" s="433">
        <f t="shared" si="127"/>
        <v>0.33525</v>
      </c>
      <c r="T935" s="281">
        <f t="shared" si="126"/>
        <v>0</v>
      </c>
      <c r="U935" s="295" t="s">
        <v>1614</v>
      </c>
    </row>
    <row r="936" spans="1:21" ht="12.75">
      <c r="A936" s="157">
        <f t="shared" si="134"/>
        <v>936</v>
      </c>
      <c r="B936" s="219"/>
      <c r="C936" s="219" t="s">
        <v>1758</v>
      </c>
      <c r="D936" s="220" t="s">
        <v>2668</v>
      </c>
      <c r="E936" s="221" t="s">
        <v>601</v>
      </c>
      <c r="F936" s="219">
        <v>1</v>
      </c>
      <c r="G936" s="225">
        <v>1</v>
      </c>
      <c r="H936" s="588" t="s">
        <v>238</v>
      </c>
      <c r="I936" s="223">
        <v>100</v>
      </c>
      <c r="J936" s="374">
        <v>2.235</v>
      </c>
      <c r="K936" s="427">
        <f t="shared" si="131"/>
        <v>223.5</v>
      </c>
      <c r="L936" s="308"/>
      <c r="M936" s="306"/>
      <c r="N936" s="430">
        <f t="shared" si="132"/>
        <v>0</v>
      </c>
      <c r="O936" s="499">
        <v>72</v>
      </c>
      <c r="P936" s="500">
        <v>0.72</v>
      </c>
      <c r="Q936" s="279"/>
      <c r="R936" s="280">
        <v>0.15</v>
      </c>
      <c r="S936" s="433">
        <f t="shared" si="127"/>
        <v>0.33525</v>
      </c>
      <c r="T936" s="281">
        <f t="shared" si="126"/>
        <v>0</v>
      </c>
      <c r="U936" s="295" t="s">
        <v>1614</v>
      </c>
    </row>
    <row r="937" spans="1:21" ht="12.75">
      <c r="A937" s="157">
        <f t="shared" si="134"/>
        <v>937</v>
      </c>
      <c r="B937" s="219"/>
      <c r="C937" s="219" t="s">
        <v>1758</v>
      </c>
      <c r="D937" s="220" t="s">
        <v>2669</v>
      </c>
      <c r="E937" s="221" t="s">
        <v>601</v>
      </c>
      <c r="F937" s="219">
        <v>1</v>
      </c>
      <c r="G937" s="225">
        <v>1</v>
      </c>
      <c r="H937" s="588" t="s">
        <v>239</v>
      </c>
      <c r="I937" s="223">
        <v>100</v>
      </c>
      <c r="J937" s="374">
        <v>2.235</v>
      </c>
      <c r="K937" s="427">
        <f t="shared" si="131"/>
        <v>223.5</v>
      </c>
      <c r="L937" s="308"/>
      <c r="M937" s="306"/>
      <c r="N937" s="430">
        <f t="shared" si="132"/>
        <v>0</v>
      </c>
      <c r="O937" s="499">
        <v>198</v>
      </c>
      <c r="P937" s="500">
        <v>1.98</v>
      </c>
      <c r="Q937" s="279"/>
      <c r="R937" s="280">
        <v>0.15</v>
      </c>
      <c r="S937" s="433">
        <f t="shared" si="127"/>
        <v>0.33525</v>
      </c>
      <c r="T937" s="281">
        <f t="shared" si="126"/>
        <v>0</v>
      </c>
      <c r="U937" s="295" t="s">
        <v>1614</v>
      </c>
    </row>
    <row r="938" spans="1:21" ht="12.75">
      <c r="A938" s="157">
        <f t="shared" si="134"/>
        <v>938</v>
      </c>
      <c r="B938" s="219"/>
      <c r="C938" s="219" t="s">
        <v>1758</v>
      </c>
      <c r="D938" s="220" t="s">
        <v>2670</v>
      </c>
      <c r="E938" s="221" t="s">
        <v>601</v>
      </c>
      <c r="F938" s="219">
        <v>1</v>
      </c>
      <c r="G938" s="225">
        <v>1</v>
      </c>
      <c r="H938" s="588" t="s">
        <v>240</v>
      </c>
      <c r="I938" s="223">
        <v>100</v>
      </c>
      <c r="J938" s="374">
        <v>2.235</v>
      </c>
      <c r="K938" s="427">
        <f t="shared" si="131"/>
        <v>223.5</v>
      </c>
      <c r="L938" s="308"/>
      <c r="M938" s="306"/>
      <c r="N938" s="430">
        <f t="shared" si="132"/>
        <v>0</v>
      </c>
      <c r="O938" s="499">
        <v>19</v>
      </c>
      <c r="P938" s="500">
        <v>0.19</v>
      </c>
      <c r="Q938" s="279"/>
      <c r="R938" s="280">
        <v>0.15</v>
      </c>
      <c r="S938" s="433">
        <f t="shared" si="127"/>
        <v>0.33525</v>
      </c>
      <c r="T938" s="281">
        <f aca="true" t="shared" si="135" ref="T938:T1001">S938*L938</f>
        <v>0</v>
      </c>
      <c r="U938" s="295" t="s">
        <v>1614</v>
      </c>
    </row>
    <row r="939" spans="1:21" ht="12.75">
      <c r="A939" s="157">
        <f t="shared" si="134"/>
        <v>939</v>
      </c>
      <c r="B939" s="219"/>
      <c r="C939" s="219" t="s">
        <v>1758</v>
      </c>
      <c r="D939" s="220" t="s">
        <v>2671</v>
      </c>
      <c r="E939" s="221" t="s">
        <v>601</v>
      </c>
      <c r="F939" s="219">
        <v>1</v>
      </c>
      <c r="G939" s="225">
        <v>1</v>
      </c>
      <c r="H939" s="588" t="s">
        <v>241</v>
      </c>
      <c r="I939" s="223">
        <v>50</v>
      </c>
      <c r="J939" s="374">
        <v>3.0546</v>
      </c>
      <c r="K939" s="427">
        <f t="shared" si="131"/>
        <v>152.73000000000002</v>
      </c>
      <c r="L939" s="308"/>
      <c r="M939" s="306"/>
      <c r="N939" s="430">
        <f t="shared" si="132"/>
        <v>0</v>
      </c>
      <c r="O939" s="499">
        <v>19</v>
      </c>
      <c r="P939" s="500">
        <v>0.38</v>
      </c>
      <c r="Q939" s="279"/>
      <c r="R939" s="280">
        <v>0.15</v>
      </c>
      <c r="S939" s="433">
        <f t="shared" si="127"/>
        <v>0.45819</v>
      </c>
      <c r="T939" s="281">
        <f t="shared" si="135"/>
        <v>0</v>
      </c>
      <c r="U939" s="295" t="s">
        <v>1614</v>
      </c>
    </row>
    <row r="940" spans="1:21" ht="12.75">
      <c r="A940" s="157">
        <f t="shared" si="134"/>
        <v>940</v>
      </c>
      <c r="B940" s="219"/>
      <c r="C940" s="219" t="s">
        <v>1758</v>
      </c>
      <c r="D940" s="220" t="s">
        <v>2672</v>
      </c>
      <c r="E940" s="221" t="s">
        <v>601</v>
      </c>
      <c r="F940" s="219">
        <v>1</v>
      </c>
      <c r="G940" s="225">
        <v>1</v>
      </c>
      <c r="H940" s="588" t="s">
        <v>242</v>
      </c>
      <c r="I940" s="223">
        <v>100</v>
      </c>
      <c r="J940" s="374">
        <v>2.235</v>
      </c>
      <c r="K940" s="427">
        <f t="shared" si="131"/>
        <v>223.5</v>
      </c>
      <c r="L940" s="308"/>
      <c r="M940" s="306"/>
      <c r="N940" s="430">
        <f t="shared" si="132"/>
        <v>0</v>
      </c>
      <c r="O940" s="499">
        <v>51</v>
      </c>
      <c r="P940" s="500">
        <v>0.51</v>
      </c>
      <c r="Q940" s="279"/>
      <c r="R940" s="280">
        <v>0.15</v>
      </c>
      <c r="S940" s="433">
        <f t="shared" si="127"/>
        <v>0.33525</v>
      </c>
      <c r="T940" s="281">
        <f t="shared" si="135"/>
        <v>0</v>
      </c>
      <c r="U940" s="295" t="s">
        <v>1614</v>
      </c>
    </row>
    <row r="941" spans="1:21" ht="12.75">
      <c r="A941" s="157">
        <f t="shared" si="134"/>
        <v>941</v>
      </c>
      <c r="B941" s="219"/>
      <c r="C941" s="219" t="s">
        <v>2673</v>
      </c>
      <c r="D941" s="220" t="s">
        <v>2674</v>
      </c>
      <c r="E941" s="221" t="s">
        <v>601</v>
      </c>
      <c r="F941" s="219">
        <v>1</v>
      </c>
      <c r="G941" s="225">
        <v>1</v>
      </c>
      <c r="H941" s="589" t="s">
        <v>243</v>
      </c>
      <c r="I941" s="223">
        <v>70</v>
      </c>
      <c r="J941" s="374">
        <v>3.2438571428571428</v>
      </c>
      <c r="K941" s="427">
        <f t="shared" si="131"/>
        <v>227.07</v>
      </c>
      <c r="L941" s="308"/>
      <c r="M941" s="306"/>
      <c r="N941" s="430">
        <f t="shared" si="132"/>
        <v>0</v>
      </c>
      <c r="O941" s="499">
        <v>447</v>
      </c>
      <c r="P941" s="500">
        <v>6.385714285714286</v>
      </c>
      <c r="Q941" s="279"/>
      <c r="R941" s="280">
        <v>0.15</v>
      </c>
      <c r="S941" s="433">
        <f t="shared" si="127"/>
        <v>0.4865785714285714</v>
      </c>
      <c r="T941" s="281">
        <f t="shared" si="135"/>
        <v>0</v>
      </c>
      <c r="U941" s="295" t="s">
        <v>1614</v>
      </c>
    </row>
    <row r="942" spans="1:21" ht="12.75">
      <c r="A942" s="157">
        <f t="shared" si="134"/>
        <v>942</v>
      </c>
      <c r="B942" s="219"/>
      <c r="C942" s="219" t="s">
        <v>2673</v>
      </c>
      <c r="D942" s="220" t="s">
        <v>2675</v>
      </c>
      <c r="E942" s="221" t="s">
        <v>601</v>
      </c>
      <c r="F942" s="219">
        <v>1</v>
      </c>
      <c r="G942" s="225">
        <v>1</v>
      </c>
      <c r="H942" s="589" t="s">
        <v>244</v>
      </c>
      <c r="I942" s="223">
        <v>70</v>
      </c>
      <c r="J942" s="374">
        <v>2.824826336454244</v>
      </c>
      <c r="K942" s="427">
        <f t="shared" si="131"/>
        <v>197.73784355179708</v>
      </c>
      <c r="L942" s="308"/>
      <c r="M942" s="306"/>
      <c r="N942" s="430">
        <f t="shared" si="132"/>
        <v>0</v>
      </c>
      <c r="O942" s="499">
        <v>4</v>
      </c>
      <c r="P942" s="500">
        <v>0.05714285714285714</v>
      </c>
      <c r="Q942" s="279"/>
      <c r="R942" s="280">
        <v>0.15</v>
      </c>
      <c r="S942" s="433">
        <f t="shared" si="127"/>
        <v>0.42372395046813655</v>
      </c>
      <c r="T942" s="281">
        <f t="shared" si="135"/>
        <v>0</v>
      </c>
      <c r="U942" s="295" t="s">
        <v>1614</v>
      </c>
    </row>
    <row r="943" spans="1:21" ht="12.75">
      <c r="A943" s="157">
        <f t="shared" si="134"/>
        <v>943</v>
      </c>
      <c r="B943" s="219"/>
      <c r="C943" s="219" t="s">
        <v>2673</v>
      </c>
      <c r="D943" s="220" t="s">
        <v>2676</v>
      </c>
      <c r="E943" s="221" t="s">
        <v>601</v>
      </c>
      <c r="F943" s="219">
        <v>1</v>
      </c>
      <c r="G943" s="225">
        <v>1</v>
      </c>
      <c r="H943" s="589" t="s">
        <v>245</v>
      </c>
      <c r="I943" s="223">
        <v>70</v>
      </c>
      <c r="J943" s="374">
        <v>2.824826336454244</v>
      </c>
      <c r="K943" s="427">
        <f t="shared" si="131"/>
        <v>197.73784355179708</v>
      </c>
      <c r="L943" s="308"/>
      <c r="M943" s="306"/>
      <c r="N943" s="430">
        <f t="shared" si="132"/>
        <v>0</v>
      </c>
      <c r="O943" s="499">
        <v>-2</v>
      </c>
      <c r="P943" s="500">
        <v>-0.02857142857142857</v>
      </c>
      <c r="Q943" s="279"/>
      <c r="R943" s="280">
        <v>0.15</v>
      </c>
      <c r="S943" s="433">
        <f t="shared" si="127"/>
        <v>0.42372395046813655</v>
      </c>
      <c r="T943" s="281">
        <f t="shared" si="135"/>
        <v>0</v>
      </c>
      <c r="U943" s="295" t="s">
        <v>1614</v>
      </c>
    </row>
    <row r="944" spans="1:21" ht="12.75">
      <c r="A944" s="157">
        <f t="shared" si="134"/>
        <v>944</v>
      </c>
      <c r="B944" s="219"/>
      <c r="C944" s="219" t="s">
        <v>2673</v>
      </c>
      <c r="D944" s="220" t="s">
        <v>2677</v>
      </c>
      <c r="E944" s="221" t="s">
        <v>601</v>
      </c>
      <c r="F944" s="219">
        <v>1</v>
      </c>
      <c r="G944" s="225">
        <v>1</v>
      </c>
      <c r="H944" s="589" t="s">
        <v>246</v>
      </c>
      <c r="I944" s="223">
        <v>50</v>
      </c>
      <c r="J944" s="374">
        <v>4.11</v>
      </c>
      <c r="K944" s="427">
        <f t="shared" si="131"/>
        <v>205.50000000000003</v>
      </c>
      <c r="L944" s="308"/>
      <c r="M944" s="306"/>
      <c r="N944" s="430">
        <f t="shared" si="132"/>
        <v>0</v>
      </c>
      <c r="O944" s="499">
        <v>42</v>
      </c>
      <c r="P944" s="500">
        <v>0.84</v>
      </c>
      <c r="Q944" s="279"/>
      <c r="R944" s="280">
        <v>0.15</v>
      </c>
      <c r="S944" s="433">
        <f t="shared" si="127"/>
        <v>0.6165</v>
      </c>
      <c r="T944" s="281">
        <f t="shared" si="135"/>
        <v>0</v>
      </c>
      <c r="U944" s="295" t="s">
        <v>1614</v>
      </c>
    </row>
    <row r="945" spans="1:21" ht="12.75">
      <c r="A945" s="157">
        <f t="shared" si="134"/>
        <v>945</v>
      </c>
      <c r="B945" s="219"/>
      <c r="C945" s="219" t="s">
        <v>2673</v>
      </c>
      <c r="D945" s="220" t="s">
        <v>2678</v>
      </c>
      <c r="E945" s="221" t="s">
        <v>601</v>
      </c>
      <c r="F945" s="219">
        <v>1</v>
      </c>
      <c r="G945" s="225">
        <v>1</v>
      </c>
      <c r="H945" s="589" t="s">
        <v>247</v>
      </c>
      <c r="I945" s="223">
        <v>70</v>
      </c>
      <c r="J945" s="374">
        <v>2.824826336454244</v>
      </c>
      <c r="K945" s="427">
        <f t="shared" si="131"/>
        <v>197.73784355179708</v>
      </c>
      <c r="L945" s="308"/>
      <c r="M945" s="306"/>
      <c r="N945" s="430">
        <f t="shared" si="132"/>
        <v>0</v>
      </c>
      <c r="O945" s="499">
        <v>3</v>
      </c>
      <c r="P945" s="500">
        <v>0.04285714285714286</v>
      </c>
      <c r="Q945" s="279"/>
      <c r="R945" s="280">
        <v>0.15</v>
      </c>
      <c r="S945" s="433">
        <f t="shared" si="127"/>
        <v>0.42372395046813655</v>
      </c>
      <c r="T945" s="281">
        <f t="shared" si="135"/>
        <v>0</v>
      </c>
      <c r="U945" s="295" t="s">
        <v>1614</v>
      </c>
    </row>
    <row r="946" spans="1:21" ht="12.75">
      <c r="A946" s="157">
        <f t="shared" si="134"/>
        <v>946</v>
      </c>
      <c r="B946" s="219"/>
      <c r="C946" s="219" t="s">
        <v>2673</v>
      </c>
      <c r="D946" s="220" t="s">
        <v>2679</v>
      </c>
      <c r="E946" s="221" t="s">
        <v>601</v>
      </c>
      <c r="F946" s="219">
        <v>1</v>
      </c>
      <c r="G946" s="225">
        <v>1</v>
      </c>
      <c r="H946" s="589" t="s">
        <v>248</v>
      </c>
      <c r="I946" s="223">
        <v>70</v>
      </c>
      <c r="J946" s="374">
        <v>2.824826336454244</v>
      </c>
      <c r="K946" s="427">
        <f t="shared" si="131"/>
        <v>197.73784355179708</v>
      </c>
      <c r="L946" s="308"/>
      <c r="M946" s="306"/>
      <c r="N946" s="430">
        <f t="shared" si="132"/>
        <v>0</v>
      </c>
      <c r="O946" s="499">
        <v>0</v>
      </c>
      <c r="P946" s="500">
        <v>0</v>
      </c>
      <c r="Q946" s="279"/>
      <c r="R946" s="280">
        <v>0.15</v>
      </c>
      <c r="S946" s="433">
        <f t="shared" si="127"/>
        <v>0.42372395046813655</v>
      </c>
      <c r="T946" s="281">
        <f t="shared" si="135"/>
        <v>0</v>
      </c>
      <c r="U946" s="295" t="s">
        <v>1614</v>
      </c>
    </row>
    <row r="947" spans="1:21" ht="12.75">
      <c r="A947" s="157">
        <f t="shared" si="134"/>
        <v>947</v>
      </c>
      <c r="B947" s="219"/>
      <c r="C947" s="219" t="s">
        <v>2673</v>
      </c>
      <c r="D947" s="220" t="s">
        <v>2680</v>
      </c>
      <c r="E947" s="221" t="s">
        <v>601</v>
      </c>
      <c r="F947" s="219">
        <v>1</v>
      </c>
      <c r="G947" s="225">
        <v>1</v>
      </c>
      <c r="H947" s="589" t="s">
        <v>249</v>
      </c>
      <c r="I947" s="223">
        <v>70</v>
      </c>
      <c r="J947" s="374">
        <v>2.824826336454244</v>
      </c>
      <c r="K947" s="427">
        <f t="shared" si="131"/>
        <v>197.73784355179708</v>
      </c>
      <c r="L947" s="308"/>
      <c r="M947" s="306"/>
      <c r="N947" s="430">
        <f t="shared" si="132"/>
        <v>0</v>
      </c>
      <c r="O947" s="499">
        <v>0</v>
      </c>
      <c r="P947" s="500">
        <v>0</v>
      </c>
      <c r="Q947" s="279"/>
      <c r="R947" s="280">
        <v>0.15</v>
      </c>
      <c r="S947" s="433">
        <f t="shared" si="127"/>
        <v>0.42372395046813655</v>
      </c>
      <c r="T947" s="281">
        <f t="shared" si="135"/>
        <v>0</v>
      </c>
      <c r="U947" s="295" t="s">
        <v>1614</v>
      </c>
    </row>
    <row r="948" spans="1:21" ht="12.75">
      <c r="A948" s="157">
        <f t="shared" si="134"/>
        <v>948</v>
      </c>
      <c r="B948" s="219"/>
      <c r="C948" s="219" t="s">
        <v>2673</v>
      </c>
      <c r="D948" s="220" t="s">
        <v>2681</v>
      </c>
      <c r="E948" s="221" t="s">
        <v>601</v>
      </c>
      <c r="F948" s="219">
        <v>1</v>
      </c>
      <c r="G948" s="225">
        <v>1</v>
      </c>
      <c r="H948" s="588" t="s">
        <v>250</v>
      </c>
      <c r="I948" s="223">
        <v>70</v>
      </c>
      <c r="J948" s="374">
        <v>2.932564180006042</v>
      </c>
      <c r="K948" s="427">
        <f t="shared" si="131"/>
        <v>205.2794926004229</v>
      </c>
      <c r="L948" s="308"/>
      <c r="M948" s="306"/>
      <c r="N948" s="430">
        <f t="shared" si="132"/>
        <v>0</v>
      </c>
      <c r="O948" s="499">
        <v>0</v>
      </c>
      <c r="P948" s="500">
        <v>0</v>
      </c>
      <c r="Q948" s="279"/>
      <c r="R948" s="280">
        <v>0.15</v>
      </c>
      <c r="S948" s="433">
        <f t="shared" si="127"/>
        <v>0.43988462700090625</v>
      </c>
      <c r="T948" s="281">
        <f t="shared" si="135"/>
        <v>0</v>
      </c>
      <c r="U948" s="295" t="s">
        <v>1614</v>
      </c>
    </row>
    <row r="949" spans="1:21" ht="12.75">
      <c r="A949" s="157">
        <f t="shared" si="134"/>
        <v>949</v>
      </c>
      <c r="B949" s="219"/>
      <c r="C949" s="219" t="s">
        <v>2673</v>
      </c>
      <c r="D949" s="220" t="s">
        <v>2682</v>
      </c>
      <c r="E949" s="221" t="s">
        <v>601</v>
      </c>
      <c r="F949" s="219">
        <v>1</v>
      </c>
      <c r="G949" s="225">
        <v>1</v>
      </c>
      <c r="H949" s="588" t="s">
        <v>251</v>
      </c>
      <c r="I949" s="223">
        <v>70</v>
      </c>
      <c r="J949" s="374">
        <v>2.932564180006042</v>
      </c>
      <c r="K949" s="427">
        <f t="shared" si="131"/>
        <v>205.2794926004229</v>
      </c>
      <c r="L949" s="308"/>
      <c r="M949" s="306"/>
      <c r="N949" s="430">
        <f t="shared" si="132"/>
        <v>0</v>
      </c>
      <c r="O949" s="499">
        <v>3</v>
      </c>
      <c r="P949" s="500">
        <v>0.04285714285714286</v>
      </c>
      <c r="Q949" s="279"/>
      <c r="R949" s="280">
        <v>0.15</v>
      </c>
      <c r="S949" s="433">
        <f t="shared" si="127"/>
        <v>0.43988462700090625</v>
      </c>
      <c r="T949" s="281">
        <f t="shared" si="135"/>
        <v>0</v>
      </c>
      <c r="U949" s="295" t="s">
        <v>1614</v>
      </c>
    </row>
    <row r="950" spans="1:21" ht="12.75">
      <c r="A950" s="157">
        <f t="shared" si="134"/>
        <v>950</v>
      </c>
      <c r="B950" s="219"/>
      <c r="C950" s="219" t="s">
        <v>2673</v>
      </c>
      <c r="D950" s="220" t="s">
        <v>2683</v>
      </c>
      <c r="E950" s="221" t="s">
        <v>601</v>
      </c>
      <c r="F950" s="219">
        <v>1</v>
      </c>
      <c r="G950" s="225">
        <v>1</v>
      </c>
      <c r="H950" s="588" t="s">
        <v>252</v>
      </c>
      <c r="I950" s="223">
        <v>50</v>
      </c>
      <c r="J950" s="374">
        <v>4.11</v>
      </c>
      <c r="K950" s="427">
        <f t="shared" si="131"/>
        <v>205.50000000000003</v>
      </c>
      <c r="L950" s="308"/>
      <c r="M950" s="306"/>
      <c r="N950" s="430">
        <f t="shared" si="132"/>
        <v>0</v>
      </c>
      <c r="O950" s="499">
        <v>2</v>
      </c>
      <c r="P950" s="500">
        <v>0.04</v>
      </c>
      <c r="Q950" s="279"/>
      <c r="R950" s="280">
        <v>0.15</v>
      </c>
      <c r="S950" s="433">
        <f t="shared" si="127"/>
        <v>0.6165</v>
      </c>
      <c r="T950" s="281">
        <f t="shared" si="135"/>
        <v>0</v>
      </c>
      <c r="U950" s="295" t="s">
        <v>1614</v>
      </c>
    </row>
    <row r="951" spans="1:21" ht="12.75">
      <c r="A951" s="157">
        <f t="shared" si="134"/>
        <v>951</v>
      </c>
      <c r="B951" s="219"/>
      <c r="C951" s="219" t="s">
        <v>2673</v>
      </c>
      <c r="D951" s="220" t="s">
        <v>2684</v>
      </c>
      <c r="E951" s="221" t="s">
        <v>601</v>
      </c>
      <c r="F951" s="219">
        <v>1</v>
      </c>
      <c r="G951" s="225">
        <v>1</v>
      </c>
      <c r="H951" s="588" t="s">
        <v>253</v>
      </c>
      <c r="I951" s="223">
        <v>50</v>
      </c>
      <c r="J951" s="374">
        <v>4.11</v>
      </c>
      <c r="K951" s="427">
        <f t="shared" si="131"/>
        <v>205.50000000000003</v>
      </c>
      <c r="L951" s="308"/>
      <c r="M951" s="306"/>
      <c r="N951" s="430">
        <f t="shared" si="132"/>
        <v>0</v>
      </c>
      <c r="O951" s="499">
        <v>0</v>
      </c>
      <c r="P951" s="500">
        <v>0</v>
      </c>
      <c r="Q951" s="279"/>
      <c r="R951" s="280">
        <v>0.15</v>
      </c>
      <c r="S951" s="433">
        <f t="shared" si="127"/>
        <v>0.6165</v>
      </c>
      <c r="T951" s="281">
        <f t="shared" si="135"/>
        <v>0</v>
      </c>
      <c r="U951" s="295" t="s">
        <v>1614</v>
      </c>
    </row>
    <row r="952" spans="1:21" ht="12.75">
      <c r="A952" s="157">
        <f t="shared" si="134"/>
        <v>952</v>
      </c>
      <c r="B952" s="219"/>
      <c r="C952" s="219" t="s">
        <v>2673</v>
      </c>
      <c r="D952" s="220" t="s">
        <v>2685</v>
      </c>
      <c r="E952" s="221" t="s">
        <v>601</v>
      </c>
      <c r="F952" s="219">
        <v>1</v>
      </c>
      <c r="G952" s="225">
        <v>1</v>
      </c>
      <c r="H952" s="589" t="s">
        <v>254</v>
      </c>
      <c r="I952" s="223">
        <v>70</v>
      </c>
      <c r="J952" s="374">
        <v>2.932564180006042</v>
      </c>
      <c r="K952" s="427">
        <f t="shared" si="131"/>
        <v>205.2794926004229</v>
      </c>
      <c r="L952" s="308"/>
      <c r="M952" s="306"/>
      <c r="N952" s="430">
        <f t="shared" si="132"/>
        <v>0</v>
      </c>
      <c r="O952" s="499">
        <v>0</v>
      </c>
      <c r="P952" s="500">
        <v>0</v>
      </c>
      <c r="Q952" s="279"/>
      <c r="R952" s="280">
        <v>0.15</v>
      </c>
      <c r="S952" s="433">
        <f t="shared" si="127"/>
        <v>0.43988462700090625</v>
      </c>
      <c r="T952" s="281">
        <f t="shared" si="135"/>
        <v>0</v>
      </c>
      <c r="U952" s="295" t="s">
        <v>1614</v>
      </c>
    </row>
    <row r="953" spans="1:21" ht="12.75">
      <c r="A953" s="157">
        <f t="shared" si="134"/>
        <v>953</v>
      </c>
      <c r="B953" s="219"/>
      <c r="C953" s="219" t="s">
        <v>219</v>
      </c>
      <c r="D953" s="220" t="s">
        <v>2686</v>
      </c>
      <c r="E953" s="221" t="s">
        <v>601</v>
      </c>
      <c r="F953" s="219">
        <v>1</v>
      </c>
      <c r="G953" s="225">
        <v>1</v>
      </c>
      <c r="H953" s="588" t="s">
        <v>255</v>
      </c>
      <c r="I953" s="223">
        <v>50</v>
      </c>
      <c r="J953" s="374">
        <v>5.37</v>
      </c>
      <c r="K953" s="427">
        <f t="shared" si="131"/>
        <v>268.5</v>
      </c>
      <c r="L953" s="308"/>
      <c r="M953" s="306"/>
      <c r="N953" s="430">
        <f t="shared" si="132"/>
        <v>0</v>
      </c>
      <c r="O953" s="499">
        <v>5</v>
      </c>
      <c r="P953" s="500">
        <v>0.1</v>
      </c>
      <c r="Q953" s="279"/>
      <c r="R953" s="280">
        <v>0.15</v>
      </c>
      <c r="S953" s="433">
        <f t="shared" si="127"/>
        <v>0.8055</v>
      </c>
      <c r="T953" s="281">
        <f t="shared" si="135"/>
        <v>0</v>
      </c>
      <c r="U953" s="295" t="s">
        <v>1614</v>
      </c>
    </row>
    <row r="954" spans="1:21" ht="12.75">
      <c r="A954" s="157">
        <f t="shared" si="134"/>
        <v>954</v>
      </c>
      <c r="B954" s="219"/>
      <c r="C954" s="219" t="s">
        <v>219</v>
      </c>
      <c r="D954" s="220" t="s">
        <v>2687</v>
      </c>
      <c r="E954" s="221" t="s">
        <v>601</v>
      </c>
      <c r="F954" s="219">
        <v>1</v>
      </c>
      <c r="G954" s="225">
        <v>1</v>
      </c>
      <c r="H954" s="588" t="s">
        <v>256</v>
      </c>
      <c r="I954" s="223">
        <v>50</v>
      </c>
      <c r="J954" s="374">
        <v>5.67</v>
      </c>
      <c r="K954" s="427">
        <f t="shared" si="131"/>
        <v>283.5</v>
      </c>
      <c r="L954" s="308"/>
      <c r="M954" s="306"/>
      <c r="N954" s="430">
        <f t="shared" si="132"/>
        <v>0</v>
      </c>
      <c r="O954" s="499">
        <v>215</v>
      </c>
      <c r="P954" s="500">
        <v>4.3</v>
      </c>
      <c r="Q954" s="279"/>
      <c r="R954" s="280">
        <v>0.15</v>
      </c>
      <c r="S954" s="433">
        <f t="shared" si="127"/>
        <v>0.8504999999999999</v>
      </c>
      <c r="T954" s="281">
        <f t="shared" si="135"/>
        <v>0</v>
      </c>
      <c r="U954" s="295" t="s">
        <v>1614</v>
      </c>
    </row>
    <row r="955" spans="1:21" ht="12.75">
      <c r="A955" s="157">
        <f t="shared" si="134"/>
        <v>955</v>
      </c>
      <c r="B955" s="219"/>
      <c r="C955" s="219" t="s">
        <v>219</v>
      </c>
      <c r="D955" s="220" t="s">
        <v>2688</v>
      </c>
      <c r="E955" s="221" t="s">
        <v>601</v>
      </c>
      <c r="F955" s="219">
        <v>1</v>
      </c>
      <c r="G955" s="225">
        <v>1</v>
      </c>
      <c r="H955" s="588" t="s">
        <v>257</v>
      </c>
      <c r="I955" s="223">
        <v>50</v>
      </c>
      <c r="J955" s="374">
        <v>5.37</v>
      </c>
      <c r="K955" s="427">
        <f t="shared" si="131"/>
        <v>268.5</v>
      </c>
      <c r="L955" s="308"/>
      <c r="M955" s="306"/>
      <c r="N955" s="430">
        <f t="shared" si="132"/>
        <v>0</v>
      </c>
      <c r="O955" s="499">
        <v>80</v>
      </c>
      <c r="P955" s="500">
        <v>1.6</v>
      </c>
      <c r="Q955" s="279"/>
      <c r="R955" s="280">
        <v>0.15</v>
      </c>
      <c r="S955" s="433">
        <f t="shared" si="127"/>
        <v>0.8055</v>
      </c>
      <c r="T955" s="281">
        <f t="shared" si="135"/>
        <v>0</v>
      </c>
      <c r="U955" s="295" t="s">
        <v>1614</v>
      </c>
    </row>
    <row r="956" spans="1:21" ht="12.75">
      <c r="A956" s="157">
        <f t="shared" si="134"/>
        <v>956</v>
      </c>
      <c r="B956" s="219"/>
      <c r="C956" s="219" t="s">
        <v>219</v>
      </c>
      <c r="D956" s="220" t="s">
        <v>2689</v>
      </c>
      <c r="E956" s="221" t="s">
        <v>601</v>
      </c>
      <c r="F956" s="219">
        <v>1</v>
      </c>
      <c r="G956" s="225">
        <v>1</v>
      </c>
      <c r="H956" s="588" t="s">
        <v>258</v>
      </c>
      <c r="I956" s="223">
        <v>50</v>
      </c>
      <c r="J956" s="374">
        <v>5.37</v>
      </c>
      <c r="K956" s="427">
        <f t="shared" si="131"/>
        <v>268.5</v>
      </c>
      <c r="L956" s="308"/>
      <c r="M956" s="306"/>
      <c r="N956" s="430">
        <f t="shared" si="132"/>
        <v>0</v>
      </c>
      <c r="O956" s="499">
        <v>6</v>
      </c>
      <c r="P956" s="500">
        <v>0.12</v>
      </c>
      <c r="Q956" s="279"/>
      <c r="R956" s="280">
        <v>0.15</v>
      </c>
      <c r="S956" s="433">
        <f t="shared" si="127"/>
        <v>0.8055</v>
      </c>
      <c r="T956" s="281">
        <f t="shared" si="135"/>
        <v>0</v>
      </c>
      <c r="U956" s="295" t="s">
        <v>1614</v>
      </c>
    </row>
    <row r="957" spans="1:21" ht="12.75">
      <c r="A957" s="157">
        <f t="shared" si="134"/>
        <v>957</v>
      </c>
      <c r="B957" s="219"/>
      <c r="C957" s="219" t="s">
        <v>219</v>
      </c>
      <c r="D957" s="220" t="s">
        <v>2690</v>
      </c>
      <c r="E957" s="221" t="s">
        <v>601</v>
      </c>
      <c r="F957" s="219">
        <v>1</v>
      </c>
      <c r="G957" s="225">
        <v>1</v>
      </c>
      <c r="H957" s="588" t="s">
        <v>259</v>
      </c>
      <c r="I957" s="223">
        <v>50</v>
      </c>
      <c r="J957" s="374">
        <v>5.37</v>
      </c>
      <c r="K957" s="427">
        <f t="shared" si="131"/>
        <v>268.5</v>
      </c>
      <c r="L957" s="308"/>
      <c r="M957" s="306"/>
      <c r="N957" s="430">
        <f t="shared" si="132"/>
        <v>0</v>
      </c>
      <c r="O957" s="499">
        <v>199</v>
      </c>
      <c r="P957" s="500">
        <v>3.98</v>
      </c>
      <c r="Q957" s="279"/>
      <c r="R957" s="280">
        <v>0.15</v>
      </c>
      <c r="S957" s="433">
        <f t="shared" si="127"/>
        <v>0.8055</v>
      </c>
      <c r="T957" s="281">
        <f t="shared" si="135"/>
        <v>0</v>
      </c>
      <c r="U957" s="295" t="s">
        <v>1614</v>
      </c>
    </row>
    <row r="958" spans="1:21" ht="12.75">
      <c r="A958" s="157">
        <f t="shared" si="134"/>
        <v>958</v>
      </c>
      <c r="B958" s="219"/>
      <c r="C958" s="219" t="s">
        <v>219</v>
      </c>
      <c r="D958" s="220" t="s">
        <v>2691</v>
      </c>
      <c r="E958" s="221" t="s">
        <v>601</v>
      </c>
      <c r="F958" s="219">
        <v>1</v>
      </c>
      <c r="G958" s="225">
        <v>1</v>
      </c>
      <c r="H958" s="588" t="s">
        <v>260</v>
      </c>
      <c r="I958" s="223">
        <v>50</v>
      </c>
      <c r="J958" s="374">
        <v>5.37</v>
      </c>
      <c r="K958" s="427">
        <f t="shared" si="131"/>
        <v>268.5</v>
      </c>
      <c r="L958" s="308"/>
      <c r="M958" s="306"/>
      <c r="N958" s="430">
        <f t="shared" si="132"/>
        <v>0</v>
      </c>
      <c r="O958" s="499">
        <v>221</v>
      </c>
      <c r="P958" s="500">
        <v>4.42</v>
      </c>
      <c r="Q958" s="279"/>
      <c r="R958" s="280">
        <v>0.15</v>
      </c>
      <c r="S958" s="433">
        <f t="shared" si="127"/>
        <v>0.8055</v>
      </c>
      <c r="T958" s="281">
        <f t="shared" si="135"/>
        <v>0</v>
      </c>
      <c r="U958" s="295" t="s">
        <v>1614</v>
      </c>
    </row>
    <row r="959" spans="1:21" ht="12.75">
      <c r="A959" s="157">
        <f t="shared" si="134"/>
        <v>959</v>
      </c>
      <c r="B959" s="219"/>
      <c r="C959" s="219" t="s">
        <v>219</v>
      </c>
      <c r="D959" s="220" t="s">
        <v>2692</v>
      </c>
      <c r="E959" s="221" t="s">
        <v>601</v>
      </c>
      <c r="F959" s="219">
        <v>1</v>
      </c>
      <c r="G959" s="225">
        <v>1</v>
      </c>
      <c r="H959" s="588" t="s">
        <v>261</v>
      </c>
      <c r="I959" s="223">
        <v>50</v>
      </c>
      <c r="J959" s="374">
        <v>5.37</v>
      </c>
      <c r="K959" s="427">
        <f t="shared" si="131"/>
        <v>268.5</v>
      </c>
      <c r="L959" s="308"/>
      <c r="M959" s="306"/>
      <c r="N959" s="430">
        <f t="shared" si="132"/>
        <v>0</v>
      </c>
      <c r="O959" s="499">
        <v>84</v>
      </c>
      <c r="P959" s="500">
        <v>1.68</v>
      </c>
      <c r="Q959" s="279"/>
      <c r="R959" s="280">
        <v>0.15</v>
      </c>
      <c r="S959" s="433">
        <f t="shared" si="127"/>
        <v>0.8055</v>
      </c>
      <c r="T959" s="281">
        <f t="shared" si="135"/>
        <v>0</v>
      </c>
      <c r="U959" s="295" t="s">
        <v>1614</v>
      </c>
    </row>
    <row r="960" spans="1:21" ht="12.75">
      <c r="A960" s="157">
        <f t="shared" si="134"/>
        <v>960</v>
      </c>
      <c r="B960" s="219"/>
      <c r="C960" s="219" t="s">
        <v>219</v>
      </c>
      <c r="D960" s="220" t="s">
        <v>2693</v>
      </c>
      <c r="E960" s="221" t="s">
        <v>601</v>
      </c>
      <c r="F960" s="219">
        <v>1</v>
      </c>
      <c r="G960" s="225">
        <v>1</v>
      </c>
      <c r="H960" s="588" t="s">
        <v>262</v>
      </c>
      <c r="I960" s="223">
        <v>50</v>
      </c>
      <c r="J960" s="374">
        <v>5.37</v>
      </c>
      <c r="K960" s="427">
        <f t="shared" si="131"/>
        <v>268.5</v>
      </c>
      <c r="L960" s="308"/>
      <c r="M960" s="306"/>
      <c r="N960" s="430">
        <f t="shared" si="132"/>
        <v>0</v>
      </c>
      <c r="O960" s="499">
        <v>82</v>
      </c>
      <c r="P960" s="500">
        <v>1.64</v>
      </c>
      <c r="Q960" s="279"/>
      <c r="R960" s="280">
        <v>0.15</v>
      </c>
      <c r="S960" s="433">
        <f t="shared" si="127"/>
        <v>0.8055</v>
      </c>
      <c r="T960" s="281">
        <f t="shared" si="135"/>
        <v>0</v>
      </c>
      <c r="U960" s="295" t="s">
        <v>1614</v>
      </c>
    </row>
    <row r="961" spans="1:21" ht="12.75">
      <c r="A961" s="157">
        <f t="shared" si="134"/>
        <v>961</v>
      </c>
      <c r="B961" s="219"/>
      <c r="C961" s="219" t="s">
        <v>219</v>
      </c>
      <c r="D961" s="220" t="s">
        <v>2694</v>
      </c>
      <c r="E961" s="221" t="s">
        <v>601</v>
      </c>
      <c r="F961" s="219">
        <v>1</v>
      </c>
      <c r="G961" s="225">
        <v>1</v>
      </c>
      <c r="H961" s="588" t="s">
        <v>263</v>
      </c>
      <c r="I961" s="223">
        <v>50</v>
      </c>
      <c r="J961" s="374">
        <v>5.67</v>
      </c>
      <c r="K961" s="427">
        <f t="shared" si="131"/>
        <v>283.5</v>
      </c>
      <c r="L961" s="308"/>
      <c r="M961" s="306"/>
      <c r="N961" s="430">
        <f t="shared" si="132"/>
        <v>0</v>
      </c>
      <c r="O961" s="499">
        <v>73</v>
      </c>
      <c r="P961" s="500">
        <v>1.46</v>
      </c>
      <c r="Q961" s="279"/>
      <c r="R961" s="280">
        <v>0.15</v>
      </c>
      <c r="S961" s="433">
        <f t="shared" si="127"/>
        <v>0.8504999999999999</v>
      </c>
      <c r="T961" s="281">
        <f t="shared" si="135"/>
        <v>0</v>
      </c>
      <c r="U961" s="295" t="s">
        <v>1614</v>
      </c>
    </row>
    <row r="962" spans="1:21" ht="12.75">
      <c r="A962" s="157">
        <f t="shared" si="134"/>
        <v>962</v>
      </c>
      <c r="B962" s="219"/>
      <c r="C962" s="219" t="s">
        <v>219</v>
      </c>
      <c r="D962" s="220" t="s">
        <v>2695</v>
      </c>
      <c r="E962" s="221" t="s">
        <v>601</v>
      </c>
      <c r="F962" s="219">
        <v>1</v>
      </c>
      <c r="G962" s="225">
        <v>1</v>
      </c>
      <c r="H962" s="588" t="s">
        <v>264</v>
      </c>
      <c r="I962" s="223">
        <v>50</v>
      </c>
      <c r="J962" s="374">
        <v>5.37</v>
      </c>
      <c r="K962" s="427">
        <f t="shared" si="131"/>
        <v>268.5</v>
      </c>
      <c r="L962" s="308"/>
      <c r="M962" s="306"/>
      <c r="N962" s="430">
        <f t="shared" si="132"/>
        <v>0</v>
      </c>
      <c r="O962" s="499">
        <v>175</v>
      </c>
      <c r="P962" s="500">
        <v>3.5</v>
      </c>
      <c r="Q962" s="279"/>
      <c r="R962" s="280">
        <v>0.15</v>
      </c>
      <c r="S962" s="433">
        <f t="shared" si="127"/>
        <v>0.8055</v>
      </c>
      <c r="T962" s="281">
        <f t="shared" si="135"/>
        <v>0</v>
      </c>
      <c r="U962" s="295" t="s">
        <v>1614</v>
      </c>
    </row>
    <row r="963" spans="1:21" ht="12.75">
      <c r="A963" s="157">
        <f t="shared" si="134"/>
        <v>963</v>
      </c>
      <c r="B963" s="219"/>
      <c r="C963" s="219" t="s">
        <v>219</v>
      </c>
      <c r="D963" s="220" t="s">
        <v>2696</v>
      </c>
      <c r="E963" s="221" t="s">
        <v>601</v>
      </c>
      <c r="F963" s="219">
        <v>1</v>
      </c>
      <c r="G963" s="225">
        <v>1</v>
      </c>
      <c r="H963" s="588" t="s">
        <v>522</v>
      </c>
      <c r="I963" s="223">
        <v>25</v>
      </c>
      <c r="J963" s="374">
        <v>6.561</v>
      </c>
      <c r="K963" s="427">
        <f t="shared" si="131"/>
        <v>164.025</v>
      </c>
      <c r="L963" s="308"/>
      <c r="M963" s="306"/>
      <c r="N963" s="430">
        <f t="shared" si="132"/>
        <v>0</v>
      </c>
      <c r="O963" s="499">
        <v>62</v>
      </c>
      <c r="P963" s="500">
        <v>2.48</v>
      </c>
      <c r="Q963" s="279"/>
      <c r="R963" s="280">
        <v>0.15</v>
      </c>
      <c r="S963" s="433">
        <f t="shared" si="127"/>
        <v>0.98415</v>
      </c>
      <c r="T963" s="281">
        <f t="shared" si="135"/>
        <v>0</v>
      </c>
      <c r="U963" s="295" t="s">
        <v>1614</v>
      </c>
    </row>
    <row r="964" spans="1:21" ht="12.75">
      <c r="A964" s="157">
        <f t="shared" si="134"/>
        <v>964</v>
      </c>
      <c r="B964" s="219"/>
      <c r="C964" s="219" t="s">
        <v>219</v>
      </c>
      <c r="D964" s="220" t="s">
        <v>2697</v>
      </c>
      <c r="E964" s="221" t="s">
        <v>601</v>
      </c>
      <c r="F964" s="219">
        <v>1</v>
      </c>
      <c r="G964" s="225">
        <v>1</v>
      </c>
      <c r="H964" s="588" t="s">
        <v>523</v>
      </c>
      <c r="I964" s="223">
        <v>50</v>
      </c>
      <c r="J964" s="374">
        <v>5.37</v>
      </c>
      <c r="K964" s="427">
        <f t="shared" si="131"/>
        <v>268.5</v>
      </c>
      <c r="L964" s="308"/>
      <c r="M964" s="306"/>
      <c r="N964" s="430">
        <f t="shared" si="132"/>
        <v>0</v>
      </c>
      <c r="O964" s="499">
        <v>381</v>
      </c>
      <c r="P964" s="500">
        <v>7.62</v>
      </c>
      <c r="Q964" s="279"/>
      <c r="R964" s="280">
        <v>0.15</v>
      </c>
      <c r="S964" s="433">
        <f t="shared" si="127"/>
        <v>0.8055</v>
      </c>
      <c r="T964" s="281">
        <f t="shared" si="135"/>
        <v>0</v>
      </c>
      <c r="U964" s="295" t="s">
        <v>1614</v>
      </c>
    </row>
    <row r="965" spans="1:21" ht="12.75">
      <c r="A965" s="157">
        <f t="shared" si="134"/>
        <v>965</v>
      </c>
      <c r="B965" s="219"/>
      <c r="C965" s="219" t="s">
        <v>219</v>
      </c>
      <c r="D965" s="220" t="s">
        <v>2698</v>
      </c>
      <c r="E965" s="221" t="s">
        <v>601</v>
      </c>
      <c r="F965" s="219">
        <v>1</v>
      </c>
      <c r="G965" s="225">
        <v>1</v>
      </c>
      <c r="H965" s="588" t="s">
        <v>524</v>
      </c>
      <c r="I965" s="223">
        <v>50</v>
      </c>
      <c r="J965" s="374">
        <v>5.37</v>
      </c>
      <c r="K965" s="427">
        <f t="shared" si="131"/>
        <v>268.5</v>
      </c>
      <c r="L965" s="308"/>
      <c r="M965" s="306"/>
      <c r="N965" s="430">
        <f t="shared" si="132"/>
        <v>0</v>
      </c>
      <c r="O965" s="499">
        <v>245</v>
      </c>
      <c r="P965" s="500">
        <v>4.9</v>
      </c>
      <c r="Q965" s="279"/>
      <c r="R965" s="280">
        <v>0.15</v>
      </c>
      <c r="S965" s="433">
        <f t="shared" si="127"/>
        <v>0.8055</v>
      </c>
      <c r="T965" s="281">
        <f t="shared" si="135"/>
        <v>0</v>
      </c>
      <c r="U965" s="295" t="s">
        <v>1614</v>
      </c>
    </row>
    <row r="966" spans="1:21" ht="25.5">
      <c r="A966" s="157">
        <f t="shared" si="134"/>
        <v>966</v>
      </c>
      <c r="B966" s="219"/>
      <c r="C966" s="219" t="s">
        <v>2699</v>
      </c>
      <c r="D966" s="220" t="s">
        <v>2700</v>
      </c>
      <c r="E966" s="221" t="s">
        <v>601</v>
      </c>
      <c r="F966" s="219">
        <v>1</v>
      </c>
      <c r="G966" s="225">
        <v>1</v>
      </c>
      <c r="H966" s="590" t="s">
        <v>525</v>
      </c>
      <c r="I966" s="223">
        <v>50</v>
      </c>
      <c r="J966" s="374">
        <v>3.133755</v>
      </c>
      <c r="K966" s="427">
        <f t="shared" si="131"/>
        <v>156.68775</v>
      </c>
      <c r="L966" s="308"/>
      <c r="M966" s="306"/>
      <c r="N966" s="430">
        <f t="shared" si="132"/>
        <v>0</v>
      </c>
      <c r="O966" s="499">
        <v>7</v>
      </c>
      <c r="P966" s="500">
        <v>0.14</v>
      </c>
      <c r="Q966" s="279"/>
      <c r="R966" s="280">
        <v>0.15</v>
      </c>
      <c r="S966" s="433">
        <f t="shared" si="127"/>
        <v>0.47006324999999993</v>
      </c>
      <c r="T966" s="281">
        <f t="shared" si="135"/>
        <v>0</v>
      </c>
      <c r="U966" s="295" t="s">
        <v>1614</v>
      </c>
    </row>
    <row r="967" spans="1:21" ht="25.5">
      <c r="A967" s="157">
        <f t="shared" si="134"/>
        <v>967</v>
      </c>
      <c r="B967" s="219"/>
      <c r="C967" s="219" t="s">
        <v>2699</v>
      </c>
      <c r="D967" s="220" t="s">
        <v>2701</v>
      </c>
      <c r="E967" s="221" t="s">
        <v>601</v>
      </c>
      <c r="F967" s="219">
        <v>1</v>
      </c>
      <c r="G967" s="225">
        <v>1</v>
      </c>
      <c r="H967" s="590" t="s">
        <v>526</v>
      </c>
      <c r="I967" s="223">
        <v>50</v>
      </c>
      <c r="J967" s="374">
        <v>3.133755</v>
      </c>
      <c r="K967" s="427">
        <f t="shared" si="131"/>
        <v>156.68775</v>
      </c>
      <c r="L967" s="308"/>
      <c r="M967" s="306"/>
      <c r="N967" s="430">
        <f t="shared" si="132"/>
        <v>0</v>
      </c>
      <c r="O967" s="499">
        <v>0</v>
      </c>
      <c r="P967" s="500">
        <v>0</v>
      </c>
      <c r="Q967" s="279"/>
      <c r="R967" s="280">
        <v>0.15</v>
      </c>
      <c r="S967" s="433">
        <f t="shared" si="127"/>
        <v>0.47006324999999993</v>
      </c>
      <c r="T967" s="281">
        <f t="shared" si="135"/>
        <v>0</v>
      </c>
      <c r="U967" s="295" t="s">
        <v>1614</v>
      </c>
    </row>
    <row r="968" spans="1:21" ht="25.5">
      <c r="A968" s="157">
        <f t="shared" si="134"/>
        <v>968</v>
      </c>
      <c r="B968" s="219"/>
      <c r="C968" s="219" t="s">
        <v>2699</v>
      </c>
      <c r="D968" s="220" t="s">
        <v>2702</v>
      </c>
      <c r="E968" s="221" t="s">
        <v>601</v>
      </c>
      <c r="F968" s="219">
        <v>1</v>
      </c>
      <c r="G968" s="225">
        <v>1</v>
      </c>
      <c r="H968" s="590" t="s">
        <v>280</v>
      </c>
      <c r="I968" s="223">
        <v>50</v>
      </c>
      <c r="J968" s="374">
        <v>3.133755</v>
      </c>
      <c r="K968" s="427">
        <f t="shared" si="131"/>
        <v>156.68775</v>
      </c>
      <c r="L968" s="308"/>
      <c r="M968" s="306"/>
      <c r="N968" s="430">
        <f t="shared" si="132"/>
        <v>0</v>
      </c>
      <c r="O968" s="499">
        <v>22</v>
      </c>
      <c r="P968" s="500">
        <v>0.44</v>
      </c>
      <c r="Q968" s="279"/>
      <c r="R968" s="280">
        <v>0.15</v>
      </c>
      <c r="S968" s="433">
        <f t="shared" si="127"/>
        <v>0.47006324999999993</v>
      </c>
      <c r="T968" s="281">
        <f t="shared" si="135"/>
        <v>0</v>
      </c>
      <c r="U968" s="295" t="s">
        <v>1614</v>
      </c>
    </row>
    <row r="969" spans="1:21" ht="12.75">
      <c r="A969" s="157">
        <f t="shared" si="134"/>
        <v>969</v>
      </c>
      <c r="B969" s="219"/>
      <c r="C969" s="219" t="s">
        <v>2699</v>
      </c>
      <c r="D969" s="220" t="s">
        <v>2703</v>
      </c>
      <c r="E969" s="221" t="s">
        <v>601</v>
      </c>
      <c r="F969" s="219">
        <v>1</v>
      </c>
      <c r="G969" s="225">
        <v>1</v>
      </c>
      <c r="H969" s="588" t="s">
        <v>281</v>
      </c>
      <c r="I969" s="223">
        <v>50</v>
      </c>
      <c r="J969" s="374">
        <v>3.133755</v>
      </c>
      <c r="K969" s="427">
        <f t="shared" si="131"/>
        <v>156.68775</v>
      </c>
      <c r="L969" s="308"/>
      <c r="M969" s="306"/>
      <c r="N969" s="430">
        <f t="shared" si="132"/>
        <v>0</v>
      </c>
      <c r="O969" s="499">
        <v>36</v>
      </c>
      <c r="P969" s="500">
        <v>0.72</v>
      </c>
      <c r="Q969" s="279"/>
      <c r="R969" s="280">
        <v>0.15</v>
      </c>
      <c r="S969" s="433">
        <f t="shared" si="127"/>
        <v>0.47006324999999993</v>
      </c>
      <c r="T969" s="281">
        <f t="shared" si="135"/>
        <v>0</v>
      </c>
      <c r="U969" s="295" t="s">
        <v>1614</v>
      </c>
    </row>
    <row r="970" spans="1:21" ht="25.5">
      <c r="A970" s="157">
        <f t="shared" si="134"/>
        <v>970</v>
      </c>
      <c r="B970" s="219"/>
      <c r="C970" s="219" t="s">
        <v>2699</v>
      </c>
      <c r="D970" s="220" t="s">
        <v>2704</v>
      </c>
      <c r="E970" s="221" t="s">
        <v>601</v>
      </c>
      <c r="F970" s="219">
        <v>1</v>
      </c>
      <c r="G970" s="225">
        <v>1</v>
      </c>
      <c r="H970" s="590" t="s">
        <v>275</v>
      </c>
      <c r="I970" s="223">
        <v>50</v>
      </c>
      <c r="J970" s="374">
        <v>3.133755</v>
      </c>
      <c r="K970" s="427">
        <f t="shared" si="131"/>
        <v>156.68775</v>
      </c>
      <c r="L970" s="308"/>
      <c r="M970" s="306"/>
      <c r="N970" s="430">
        <f t="shared" si="132"/>
        <v>0</v>
      </c>
      <c r="O970" s="499">
        <v>3</v>
      </c>
      <c r="P970" s="500">
        <v>0.06</v>
      </c>
      <c r="Q970" s="279"/>
      <c r="R970" s="280">
        <v>0.15</v>
      </c>
      <c r="S970" s="433">
        <f t="shared" si="127"/>
        <v>0.47006324999999993</v>
      </c>
      <c r="T970" s="281">
        <f t="shared" si="135"/>
        <v>0</v>
      </c>
      <c r="U970" s="295" t="s">
        <v>1614</v>
      </c>
    </row>
    <row r="971" spans="1:21" ht="25.5">
      <c r="A971" s="157">
        <f t="shared" si="134"/>
        <v>971</v>
      </c>
      <c r="B971" s="219"/>
      <c r="C971" s="219" t="s">
        <v>2699</v>
      </c>
      <c r="D971" s="220" t="s">
        <v>2705</v>
      </c>
      <c r="E971" s="221" t="s">
        <v>601</v>
      </c>
      <c r="F971" s="219">
        <v>1</v>
      </c>
      <c r="G971" s="225">
        <v>1</v>
      </c>
      <c r="H971" s="590" t="s">
        <v>276</v>
      </c>
      <c r="I971" s="223">
        <v>50</v>
      </c>
      <c r="J971" s="374">
        <v>3.133755</v>
      </c>
      <c r="K971" s="427">
        <f t="shared" si="131"/>
        <v>156.68775</v>
      </c>
      <c r="L971" s="308"/>
      <c r="M971" s="306"/>
      <c r="N971" s="430">
        <f t="shared" si="132"/>
        <v>0</v>
      </c>
      <c r="O971" s="499">
        <v>1</v>
      </c>
      <c r="P971" s="500">
        <v>0.02</v>
      </c>
      <c r="Q971" s="279"/>
      <c r="R971" s="280">
        <v>0.15</v>
      </c>
      <c r="S971" s="433">
        <f t="shared" si="127"/>
        <v>0.47006324999999993</v>
      </c>
      <c r="T971" s="281">
        <f t="shared" si="135"/>
        <v>0</v>
      </c>
      <c r="U971" s="295" t="s">
        <v>1614</v>
      </c>
    </row>
    <row r="972" spans="1:21" ht="25.5">
      <c r="A972" s="157">
        <f t="shared" si="134"/>
        <v>972</v>
      </c>
      <c r="B972" s="219"/>
      <c r="C972" s="219" t="s">
        <v>2699</v>
      </c>
      <c r="D972" s="220" t="s">
        <v>2706</v>
      </c>
      <c r="E972" s="221" t="s">
        <v>601</v>
      </c>
      <c r="F972" s="219">
        <v>1</v>
      </c>
      <c r="G972" s="225">
        <v>1</v>
      </c>
      <c r="H972" s="590" t="s">
        <v>277</v>
      </c>
      <c r="I972" s="223">
        <v>50</v>
      </c>
      <c r="J972" s="374">
        <v>3.5793</v>
      </c>
      <c r="K972" s="427">
        <f t="shared" si="131"/>
        <v>178.965</v>
      </c>
      <c r="L972" s="308"/>
      <c r="M972" s="306"/>
      <c r="N972" s="430">
        <f t="shared" si="132"/>
        <v>0</v>
      </c>
      <c r="O972" s="499">
        <v>0</v>
      </c>
      <c r="P972" s="500">
        <v>0</v>
      </c>
      <c r="Q972" s="279"/>
      <c r="R972" s="280">
        <v>0.15</v>
      </c>
      <c r="S972" s="433">
        <f t="shared" si="127"/>
        <v>0.536895</v>
      </c>
      <c r="T972" s="281">
        <f t="shared" si="135"/>
        <v>0</v>
      </c>
      <c r="U972" s="295" t="s">
        <v>1614</v>
      </c>
    </row>
    <row r="973" spans="1:21" ht="25.5">
      <c r="A973" s="157">
        <f t="shared" si="134"/>
        <v>973</v>
      </c>
      <c r="B973" s="219"/>
      <c r="C973" s="219" t="s">
        <v>2699</v>
      </c>
      <c r="D973" s="220" t="s">
        <v>2707</v>
      </c>
      <c r="E973" s="221" t="s">
        <v>601</v>
      </c>
      <c r="F973" s="219">
        <v>1</v>
      </c>
      <c r="G973" s="225">
        <v>1</v>
      </c>
      <c r="H973" s="590" t="s">
        <v>1744</v>
      </c>
      <c r="I973" s="223">
        <v>50</v>
      </c>
      <c r="J973" s="374">
        <v>3.133755</v>
      </c>
      <c r="K973" s="427">
        <f t="shared" si="131"/>
        <v>156.68775</v>
      </c>
      <c r="L973" s="308"/>
      <c r="M973" s="306"/>
      <c r="N973" s="430">
        <f t="shared" si="132"/>
        <v>0</v>
      </c>
      <c r="O973" s="499">
        <v>37</v>
      </c>
      <c r="P973" s="500">
        <v>0.74</v>
      </c>
      <c r="Q973" s="279"/>
      <c r="R973" s="280">
        <v>0.15</v>
      </c>
      <c r="S973" s="433">
        <f aca="true" t="shared" si="136" ref="S973:S1036">R973*J973</f>
        <v>0.47006324999999993</v>
      </c>
      <c r="T973" s="281">
        <f t="shared" si="135"/>
        <v>0</v>
      </c>
      <c r="U973" s="295" t="s">
        <v>1614</v>
      </c>
    </row>
    <row r="974" spans="1:21" ht="25.5">
      <c r="A974" s="157">
        <f t="shared" si="134"/>
        <v>974</v>
      </c>
      <c r="B974" s="219"/>
      <c r="C974" s="219" t="s">
        <v>2699</v>
      </c>
      <c r="D974" s="220" t="s">
        <v>2708</v>
      </c>
      <c r="E974" s="221" t="s">
        <v>601</v>
      </c>
      <c r="F974" s="219">
        <v>1</v>
      </c>
      <c r="G974" s="225">
        <v>1</v>
      </c>
      <c r="H974" s="590" t="s">
        <v>1801</v>
      </c>
      <c r="I974" s="223">
        <v>50</v>
      </c>
      <c r="J974" s="374">
        <v>3.133755</v>
      </c>
      <c r="K974" s="427">
        <f t="shared" si="131"/>
        <v>156.68775</v>
      </c>
      <c r="L974" s="308"/>
      <c r="M974" s="306"/>
      <c r="N974" s="430">
        <f t="shared" si="132"/>
        <v>0</v>
      </c>
      <c r="O974" s="499">
        <v>291</v>
      </c>
      <c r="P974" s="500">
        <v>5.82</v>
      </c>
      <c r="Q974" s="279"/>
      <c r="R974" s="280">
        <v>0.15</v>
      </c>
      <c r="S974" s="433">
        <f t="shared" si="136"/>
        <v>0.47006324999999993</v>
      </c>
      <c r="T974" s="281">
        <f t="shared" si="135"/>
        <v>0</v>
      </c>
      <c r="U974" s="295" t="s">
        <v>1614</v>
      </c>
    </row>
    <row r="975" spans="1:21" ht="25.5">
      <c r="A975" s="157">
        <f t="shared" si="134"/>
        <v>975</v>
      </c>
      <c r="B975" s="219"/>
      <c r="C975" s="219" t="s">
        <v>2673</v>
      </c>
      <c r="D975" s="220" t="s">
        <v>2709</v>
      </c>
      <c r="E975" s="221" t="s">
        <v>601</v>
      </c>
      <c r="F975" s="219">
        <v>1</v>
      </c>
      <c r="G975" s="225">
        <v>1</v>
      </c>
      <c r="H975" s="590" t="s">
        <v>1025</v>
      </c>
      <c r="I975" s="223">
        <v>50</v>
      </c>
      <c r="J975" s="374">
        <v>4.31121227887617</v>
      </c>
      <c r="K975" s="427">
        <f t="shared" si="131"/>
        <v>215.56061394380853</v>
      </c>
      <c r="L975" s="308"/>
      <c r="M975" s="306"/>
      <c r="N975" s="430">
        <f t="shared" si="132"/>
        <v>0</v>
      </c>
      <c r="O975" s="499">
        <v>0</v>
      </c>
      <c r="P975" s="500">
        <v>0</v>
      </c>
      <c r="Q975" s="279"/>
      <c r="R975" s="280">
        <v>0.15</v>
      </c>
      <c r="S975" s="433">
        <f t="shared" si="136"/>
        <v>0.6466818418314255</v>
      </c>
      <c r="T975" s="281">
        <f t="shared" si="135"/>
        <v>0</v>
      </c>
      <c r="U975" s="295" t="s">
        <v>1614</v>
      </c>
    </row>
    <row r="976" spans="1:21" ht="25.5">
      <c r="A976" s="157">
        <f t="shared" si="134"/>
        <v>976</v>
      </c>
      <c r="B976" s="219"/>
      <c r="C976" s="219" t="s">
        <v>2673</v>
      </c>
      <c r="D976" s="220" t="s">
        <v>2710</v>
      </c>
      <c r="E976" s="221" t="s">
        <v>601</v>
      </c>
      <c r="F976" s="219">
        <v>1</v>
      </c>
      <c r="G976" s="225">
        <v>1</v>
      </c>
      <c r="H976" s="590" t="s">
        <v>1026</v>
      </c>
      <c r="I976" s="223">
        <v>50</v>
      </c>
      <c r="J976" s="374">
        <v>4.31121227887617</v>
      </c>
      <c r="K976" s="427">
        <f t="shared" si="131"/>
        <v>215.56061394380853</v>
      </c>
      <c r="L976" s="308"/>
      <c r="M976" s="306"/>
      <c r="N976" s="430">
        <f t="shared" si="132"/>
        <v>0</v>
      </c>
      <c r="O976" s="499">
        <v>14</v>
      </c>
      <c r="P976" s="500">
        <v>0.28</v>
      </c>
      <c r="Q976" s="279"/>
      <c r="R976" s="280">
        <v>0.15</v>
      </c>
      <c r="S976" s="433">
        <f t="shared" si="136"/>
        <v>0.6466818418314255</v>
      </c>
      <c r="T976" s="281">
        <f t="shared" si="135"/>
        <v>0</v>
      </c>
      <c r="U976" s="295" t="s">
        <v>1614</v>
      </c>
    </row>
    <row r="977" spans="1:21" ht="25.5">
      <c r="A977" s="157">
        <f t="shared" si="134"/>
        <v>977</v>
      </c>
      <c r="B977" s="219"/>
      <c r="C977" s="219" t="s">
        <v>2673</v>
      </c>
      <c r="D977" s="220" t="s">
        <v>2711</v>
      </c>
      <c r="E977" s="221" t="s">
        <v>601</v>
      </c>
      <c r="F977" s="219">
        <v>1</v>
      </c>
      <c r="G977" s="225">
        <v>1</v>
      </c>
      <c r="H977" s="590" t="s">
        <v>1027</v>
      </c>
      <c r="I977" s="223">
        <v>50</v>
      </c>
      <c r="J977" s="374">
        <v>4.31121227887617</v>
      </c>
      <c r="K977" s="427">
        <f t="shared" si="131"/>
        <v>215.56061394380853</v>
      </c>
      <c r="L977" s="308"/>
      <c r="M977" s="306"/>
      <c r="N977" s="430">
        <f t="shared" si="132"/>
        <v>0</v>
      </c>
      <c r="O977" s="499">
        <v>0</v>
      </c>
      <c r="P977" s="500">
        <v>0</v>
      </c>
      <c r="Q977" s="279"/>
      <c r="R977" s="280">
        <v>0.15</v>
      </c>
      <c r="S977" s="433">
        <f t="shared" si="136"/>
        <v>0.6466818418314255</v>
      </c>
      <c r="T977" s="281">
        <f t="shared" si="135"/>
        <v>0</v>
      </c>
      <c r="U977" s="295" t="s">
        <v>1614</v>
      </c>
    </row>
    <row r="978" spans="1:21" ht="12.75">
      <c r="A978" s="157">
        <f t="shared" si="134"/>
        <v>978</v>
      </c>
      <c r="B978" s="219"/>
      <c r="C978" s="219" t="s">
        <v>2673</v>
      </c>
      <c r="D978" s="220" t="s">
        <v>2712</v>
      </c>
      <c r="E978" s="221" t="s">
        <v>601</v>
      </c>
      <c r="F978" s="219">
        <v>1</v>
      </c>
      <c r="G978" s="225">
        <v>3</v>
      </c>
      <c r="H978" s="588" t="s">
        <v>199</v>
      </c>
      <c r="I978" s="223">
        <v>50</v>
      </c>
      <c r="J978" s="374">
        <v>4.577999999999999</v>
      </c>
      <c r="K978" s="427">
        <f t="shared" si="131"/>
        <v>228.89999999999998</v>
      </c>
      <c r="L978" s="308"/>
      <c r="M978" s="306"/>
      <c r="N978" s="430">
        <f t="shared" si="132"/>
        <v>0</v>
      </c>
      <c r="O978" s="499">
        <v>50</v>
      </c>
      <c r="P978" s="500">
        <v>1</v>
      </c>
      <c r="Q978" s="279"/>
      <c r="R978" s="280">
        <v>0.15</v>
      </c>
      <c r="S978" s="433">
        <f t="shared" si="136"/>
        <v>0.6866999999999999</v>
      </c>
      <c r="T978" s="281">
        <f t="shared" si="135"/>
        <v>0</v>
      </c>
      <c r="U978" s="295" t="s">
        <v>1614</v>
      </c>
    </row>
    <row r="979" spans="1:21" ht="12.75">
      <c r="A979" s="157">
        <f t="shared" si="134"/>
        <v>979</v>
      </c>
      <c r="B979" s="219"/>
      <c r="C979" s="219" t="s">
        <v>2673</v>
      </c>
      <c r="D979" s="220" t="s">
        <v>2713</v>
      </c>
      <c r="E979" s="221" t="s">
        <v>601</v>
      </c>
      <c r="F979" s="219">
        <v>1</v>
      </c>
      <c r="G979" s="225">
        <v>0</v>
      </c>
      <c r="H979" s="588" t="s">
        <v>200</v>
      </c>
      <c r="I979" s="223">
        <v>50</v>
      </c>
      <c r="J979" s="374">
        <v>4.060091050988553</v>
      </c>
      <c r="K979" s="427">
        <f t="shared" si="131"/>
        <v>203.00455254942764</v>
      </c>
      <c r="L979" s="308"/>
      <c r="M979" s="306"/>
      <c r="N979" s="430">
        <f t="shared" si="132"/>
        <v>0</v>
      </c>
      <c r="O979" s="499">
        <v>60</v>
      </c>
      <c r="P979" s="500">
        <v>1.2</v>
      </c>
      <c r="Q979" s="279"/>
      <c r="R979" s="280">
        <v>0.15</v>
      </c>
      <c r="S979" s="433">
        <f t="shared" si="136"/>
        <v>0.6090136576482829</v>
      </c>
      <c r="T979" s="281">
        <f t="shared" si="135"/>
        <v>0</v>
      </c>
      <c r="U979" s="295" t="s">
        <v>1614</v>
      </c>
    </row>
    <row r="980" spans="1:21" ht="12.75">
      <c r="A980" s="157">
        <f t="shared" si="134"/>
        <v>980</v>
      </c>
      <c r="B980" s="219"/>
      <c r="C980" s="219" t="s">
        <v>2673</v>
      </c>
      <c r="D980" s="220" t="s">
        <v>2714</v>
      </c>
      <c r="E980" s="221" t="s">
        <v>601</v>
      </c>
      <c r="F980" s="219">
        <v>1</v>
      </c>
      <c r="G980" s="225">
        <v>0</v>
      </c>
      <c r="H980" s="588" t="s">
        <v>201</v>
      </c>
      <c r="I980" s="223">
        <v>50</v>
      </c>
      <c r="J980" s="374">
        <v>4.0602</v>
      </c>
      <c r="K980" s="427">
        <f t="shared" si="131"/>
        <v>203.01</v>
      </c>
      <c r="L980" s="308"/>
      <c r="M980" s="306"/>
      <c r="N980" s="430">
        <f t="shared" si="132"/>
        <v>0</v>
      </c>
      <c r="O980" s="499">
        <v>27</v>
      </c>
      <c r="P980" s="500">
        <v>0.54</v>
      </c>
      <c r="Q980" s="279"/>
      <c r="R980" s="280">
        <v>0.15</v>
      </c>
      <c r="S980" s="433">
        <f t="shared" si="136"/>
        <v>0.60903</v>
      </c>
      <c r="T980" s="281">
        <f t="shared" si="135"/>
        <v>0</v>
      </c>
      <c r="U980" s="295" t="s">
        <v>1614</v>
      </c>
    </row>
    <row r="981" spans="1:21" ht="12.75">
      <c r="A981" s="157">
        <f t="shared" si="134"/>
        <v>981</v>
      </c>
      <c r="B981" s="219"/>
      <c r="C981" s="219" t="s">
        <v>2673</v>
      </c>
      <c r="D981" s="220" t="s">
        <v>2715</v>
      </c>
      <c r="E981" s="221" t="s">
        <v>601</v>
      </c>
      <c r="F981" s="219">
        <v>1</v>
      </c>
      <c r="G981" s="225">
        <v>0</v>
      </c>
      <c r="H981" s="588" t="s">
        <v>202</v>
      </c>
      <c r="I981" s="223">
        <v>50</v>
      </c>
      <c r="J981" s="374">
        <v>4.0602</v>
      </c>
      <c r="K981" s="427">
        <f t="shared" si="131"/>
        <v>203.01</v>
      </c>
      <c r="L981" s="308"/>
      <c r="M981" s="306"/>
      <c r="N981" s="430">
        <f t="shared" si="132"/>
        <v>0</v>
      </c>
      <c r="O981" s="499">
        <v>0</v>
      </c>
      <c r="P981" s="500">
        <v>0</v>
      </c>
      <c r="Q981" s="279"/>
      <c r="R981" s="280">
        <v>0.15</v>
      </c>
      <c r="S981" s="433">
        <f t="shared" si="136"/>
        <v>0.60903</v>
      </c>
      <c r="T981" s="281">
        <f t="shared" si="135"/>
        <v>0</v>
      </c>
      <c r="U981" s="295" t="s">
        <v>1614</v>
      </c>
    </row>
    <row r="982" spans="1:21" ht="12.75">
      <c r="A982" s="157">
        <f t="shared" si="134"/>
        <v>982</v>
      </c>
      <c r="B982" s="219"/>
      <c r="C982" s="219" t="s">
        <v>2673</v>
      </c>
      <c r="D982" s="220" t="s">
        <v>2716</v>
      </c>
      <c r="E982" s="221" t="s">
        <v>601</v>
      </c>
      <c r="F982" s="219">
        <v>1</v>
      </c>
      <c r="G982" s="225">
        <v>0</v>
      </c>
      <c r="H982" s="588" t="s">
        <v>203</v>
      </c>
      <c r="I982" s="223">
        <v>50</v>
      </c>
      <c r="J982" s="374">
        <v>4.577999999999999</v>
      </c>
      <c r="K982" s="427">
        <f t="shared" si="131"/>
        <v>228.89999999999998</v>
      </c>
      <c r="L982" s="308"/>
      <c r="M982" s="306"/>
      <c r="N982" s="430">
        <f t="shared" si="132"/>
        <v>0</v>
      </c>
      <c r="O982" s="499">
        <v>0</v>
      </c>
      <c r="P982" s="500">
        <v>0</v>
      </c>
      <c r="Q982" s="279"/>
      <c r="R982" s="280">
        <v>0.15</v>
      </c>
      <c r="S982" s="433">
        <f t="shared" si="136"/>
        <v>0.6866999999999999</v>
      </c>
      <c r="T982" s="281">
        <f t="shared" si="135"/>
        <v>0</v>
      </c>
      <c r="U982" s="295" t="s">
        <v>1614</v>
      </c>
    </row>
    <row r="983" spans="1:21" ht="25.5">
      <c r="A983" s="157">
        <f t="shared" si="134"/>
        <v>983</v>
      </c>
      <c r="B983" s="219"/>
      <c r="C983" s="219" t="s">
        <v>2717</v>
      </c>
      <c r="D983" s="220" t="s">
        <v>2718</v>
      </c>
      <c r="E983" s="221" t="s">
        <v>601</v>
      </c>
      <c r="F983" s="219">
        <v>1</v>
      </c>
      <c r="G983" s="225">
        <v>0</v>
      </c>
      <c r="H983" s="591" t="s">
        <v>1679</v>
      </c>
      <c r="I983" s="223">
        <v>100</v>
      </c>
      <c r="J983" s="374">
        <v>1.5747</v>
      </c>
      <c r="K983" s="427">
        <f aca="true" t="shared" si="137" ref="K983:K1046">J983*I983</f>
        <v>157.47</v>
      </c>
      <c r="L983" s="308"/>
      <c r="M983" s="306"/>
      <c r="N983" s="430">
        <f aca="true" t="shared" si="138" ref="N983:N1046">(J983*L983+T983)+(M983*K983)</f>
        <v>0</v>
      </c>
      <c r="O983" s="499">
        <v>7</v>
      </c>
      <c r="P983" s="500">
        <v>0.07</v>
      </c>
      <c r="Q983" s="279"/>
      <c r="R983" s="280">
        <v>0.15</v>
      </c>
      <c r="S983" s="433">
        <f t="shared" si="136"/>
        <v>0.236205</v>
      </c>
      <c r="T983" s="281">
        <f t="shared" si="135"/>
        <v>0</v>
      </c>
      <c r="U983" s="295" t="s">
        <v>1614</v>
      </c>
    </row>
    <row r="984" spans="1:21" ht="12.75">
      <c r="A984" s="157">
        <f t="shared" si="134"/>
        <v>984</v>
      </c>
      <c r="B984" s="219"/>
      <c r="C984" s="219" t="s">
        <v>2717</v>
      </c>
      <c r="D984" s="220" t="s">
        <v>2719</v>
      </c>
      <c r="E984" s="221" t="s">
        <v>601</v>
      </c>
      <c r="F984" s="219">
        <v>1</v>
      </c>
      <c r="G984" s="225">
        <v>0</v>
      </c>
      <c r="H984" s="589" t="s">
        <v>467</v>
      </c>
      <c r="I984" s="223">
        <v>50</v>
      </c>
      <c r="J984" s="374">
        <v>2.6913</v>
      </c>
      <c r="K984" s="427">
        <f t="shared" si="137"/>
        <v>134.565</v>
      </c>
      <c r="L984" s="308"/>
      <c r="M984" s="306"/>
      <c r="N984" s="430">
        <f t="shared" si="138"/>
        <v>0</v>
      </c>
      <c r="O984" s="499">
        <v>0</v>
      </c>
      <c r="P984" s="500">
        <v>0</v>
      </c>
      <c r="Q984" s="279"/>
      <c r="R984" s="280">
        <v>0.15</v>
      </c>
      <c r="S984" s="433">
        <f t="shared" si="136"/>
        <v>0.40369499999999997</v>
      </c>
      <c r="T984" s="281">
        <f t="shared" si="135"/>
        <v>0</v>
      </c>
      <c r="U984" s="295" t="s">
        <v>1614</v>
      </c>
    </row>
    <row r="985" spans="1:21" ht="12.75">
      <c r="A985" s="157">
        <f t="shared" si="134"/>
        <v>985</v>
      </c>
      <c r="B985" s="219"/>
      <c r="C985" s="219" t="s">
        <v>2717</v>
      </c>
      <c r="D985" s="220" t="s">
        <v>2720</v>
      </c>
      <c r="E985" s="221" t="s">
        <v>601</v>
      </c>
      <c r="F985" s="219">
        <v>1</v>
      </c>
      <c r="G985" s="225">
        <v>0</v>
      </c>
      <c r="H985" s="589" t="s">
        <v>468</v>
      </c>
      <c r="I985" s="223">
        <v>100</v>
      </c>
      <c r="J985" s="374">
        <v>1.5747</v>
      </c>
      <c r="K985" s="427">
        <f t="shared" si="137"/>
        <v>157.47</v>
      </c>
      <c r="L985" s="308"/>
      <c r="M985" s="306"/>
      <c r="N985" s="430">
        <f t="shared" si="138"/>
        <v>0</v>
      </c>
      <c r="O985" s="499">
        <v>0</v>
      </c>
      <c r="P985" s="500">
        <v>0</v>
      </c>
      <c r="Q985" s="279"/>
      <c r="R985" s="280">
        <v>0.15</v>
      </c>
      <c r="S985" s="433">
        <f t="shared" si="136"/>
        <v>0.236205</v>
      </c>
      <c r="T985" s="281">
        <f t="shared" si="135"/>
        <v>0</v>
      </c>
      <c r="U985" s="295" t="s">
        <v>1614</v>
      </c>
    </row>
    <row r="986" spans="1:21" ht="12.75">
      <c r="A986" s="157">
        <f t="shared" si="134"/>
        <v>986</v>
      </c>
      <c r="B986" s="219"/>
      <c r="C986" s="219" t="s">
        <v>2717</v>
      </c>
      <c r="D986" s="220" t="s">
        <v>2721</v>
      </c>
      <c r="E986" s="221" t="s">
        <v>601</v>
      </c>
      <c r="F986" s="219">
        <v>1</v>
      </c>
      <c r="G986" s="225">
        <v>1</v>
      </c>
      <c r="H986" s="589" t="s">
        <v>469</v>
      </c>
      <c r="I986" s="223">
        <v>100</v>
      </c>
      <c r="J986" s="374">
        <v>3.1494</v>
      </c>
      <c r="K986" s="427">
        <f t="shared" si="137"/>
        <v>314.94</v>
      </c>
      <c r="L986" s="308"/>
      <c r="M986" s="306"/>
      <c r="N986" s="430">
        <f t="shared" si="138"/>
        <v>0</v>
      </c>
      <c r="O986" s="499">
        <v>0</v>
      </c>
      <c r="P986" s="500">
        <v>0</v>
      </c>
      <c r="Q986" s="279"/>
      <c r="R986" s="280">
        <v>0.15</v>
      </c>
      <c r="S986" s="433">
        <f t="shared" si="136"/>
        <v>0.47241</v>
      </c>
      <c r="T986" s="281">
        <f t="shared" si="135"/>
        <v>0</v>
      </c>
      <c r="U986" s="295" t="s">
        <v>1614</v>
      </c>
    </row>
    <row r="987" spans="1:21" ht="12.75">
      <c r="A987" s="157">
        <f t="shared" si="134"/>
        <v>987</v>
      </c>
      <c r="B987" s="219"/>
      <c r="C987" s="219" t="s">
        <v>2717</v>
      </c>
      <c r="D987" s="220" t="s">
        <v>2722</v>
      </c>
      <c r="E987" s="221" t="s">
        <v>601</v>
      </c>
      <c r="F987" s="219">
        <v>1</v>
      </c>
      <c r="G987" s="225">
        <v>1</v>
      </c>
      <c r="H987" s="589" t="s">
        <v>470</v>
      </c>
      <c r="I987" s="223">
        <v>100</v>
      </c>
      <c r="J987" s="374">
        <v>1.6047</v>
      </c>
      <c r="K987" s="427">
        <f t="shared" si="137"/>
        <v>160.47</v>
      </c>
      <c r="L987" s="308"/>
      <c r="M987" s="306"/>
      <c r="N987" s="430">
        <f t="shared" si="138"/>
        <v>0</v>
      </c>
      <c r="O987" s="499">
        <v>248</v>
      </c>
      <c r="P987" s="500">
        <v>2.48</v>
      </c>
      <c r="Q987" s="279"/>
      <c r="R987" s="280">
        <v>0.15</v>
      </c>
      <c r="S987" s="433">
        <f t="shared" si="136"/>
        <v>0.240705</v>
      </c>
      <c r="T987" s="281">
        <f t="shared" si="135"/>
        <v>0</v>
      </c>
      <c r="U987" s="295" t="s">
        <v>1614</v>
      </c>
    </row>
    <row r="988" spans="1:21" ht="12.75">
      <c r="A988" s="157">
        <f t="shared" si="134"/>
        <v>988</v>
      </c>
      <c r="B988" s="219"/>
      <c r="C988" s="219" t="s">
        <v>2717</v>
      </c>
      <c r="D988" s="220" t="s">
        <v>2723</v>
      </c>
      <c r="E988" s="221" t="s">
        <v>601</v>
      </c>
      <c r="F988" s="219">
        <v>1</v>
      </c>
      <c r="G988" s="225">
        <v>2</v>
      </c>
      <c r="H988" s="589" t="s">
        <v>1483</v>
      </c>
      <c r="I988" s="223">
        <v>100</v>
      </c>
      <c r="J988" s="374">
        <v>1.6047</v>
      </c>
      <c r="K988" s="427">
        <f t="shared" si="137"/>
        <v>160.47</v>
      </c>
      <c r="L988" s="308"/>
      <c r="M988" s="306"/>
      <c r="N988" s="430">
        <f t="shared" si="138"/>
        <v>0</v>
      </c>
      <c r="O988" s="499">
        <v>3</v>
      </c>
      <c r="P988" s="500">
        <v>0.03</v>
      </c>
      <c r="Q988" s="279"/>
      <c r="R988" s="280">
        <v>0.15</v>
      </c>
      <c r="S988" s="433">
        <f t="shared" si="136"/>
        <v>0.240705</v>
      </c>
      <c r="T988" s="281">
        <f t="shared" si="135"/>
        <v>0</v>
      </c>
      <c r="U988" s="295" t="s">
        <v>1614</v>
      </c>
    </row>
    <row r="989" spans="1:21" ht="12.75">
      <c r="A989" s="157">
        <f t="shared" si="134"/>
        <v>989</v>
      </c>
      <c r="B989" s="219"/>
      <c r="C989" s="219" t="s">
        <v>2717</v>
      </c>
      <c r="D989" s="220" t="s">
        <v>2724</v>
      </c>
      <c r="E989" s="221" t="s">
        <v>601</v>
      </c>
      <c r="F989" s="219">
        <v>1</v>
      </c>
      <c r="G989" s="225">
        <v>2</v>
      </c>
      <c r="H989" s="589" t="s">
        <v>573</v>
      </c>
      <c r="I989" s="223">
        <v>100</v>
      </c>
      <c r="J989" s="374">
        <v>1.6047</v>
      </c>
      <c r="K989" s="427">
        <f t="shared" si="137"/>
        <v>160.47</v>
      </c>
      <c r="L989" s="308"/>
      <c r="M989" s="306"/>
      <c r="N989" s="430">
        <f t="shared" si="138"/>
        <v>0</v>
      </c>
      <c r="O989" s="499">
        <v>0</v>
      </c>
      <c r="P989" s="500">
        <v>0</v>
      </c>
      <c r="Q989" s="279"/>
      <c r="R989" s="280">
        <v>0.15</v>
      </c>
      <c r="S989" s="433">
        <f t="shared" si="136"/>
        <v>0.240705</v>
      </c>
      <c r="T989" s="281">
        <f t="shared" si="135"/>
        <v>0</v>
      </c>
      <c r="U989" s="295" t="s">
        <v>1614</v>
      </c>
    </row>
    <row r="990" spans="1:21" ht="12.75">
      <c r="A990" s="157">
        <f t="shared" si="134"/>
        <v>990</v>
      </c>
      <c r="B990" s="219"/>
      <c r="C990" s="219" t="s">
        <v>2717</v>
      </c>
      <c r="D990" s="220" t="s">
        <v>2725</v>
      </c>
      <c r="E990" s="221" t="s">
        <v>601</v>
      </c>
      <c r="F990" s="219">
        <v>1</v>
      </c>
      <c r="G990" s="225">
        <v>2</v>
      </c>
      <c r="H990" s="589" t="s">
        <v>574</v>
      </c>
      <c r="I990" s="223">
        <v>100</v>
      </c>
      <c r="J990" s="374">
        <v>1.6047</v>
      </c>
      <c r="K990" s="427">
        <f t="shared" si="137"/>
        <v>160.47</v>
      </c>
      <c r="L990" s="308"/>
      <c r="M990" s="306"/>
      <c r="N990" s="430">
        <f t="shared" si="138"/>
        <v>0</v>
      </c>
      <c r="O990" s="499">
        <v>0</v>
      </c>
      <c r="P990" s="500">
        <v>0</v>
      </c>
      <c r="Q990" s="279"/>
      <c r="R990" s="280">
        <v>0.15</v>
      </c>
      <c r="S990" s="433">
        <f t="shared" si="136"/>
        <v>0.240705</v>
      </c>
      <c r="T990" s="281">
        <f t="shared" si="135"/>
        <v>0</v>
      </c>
      <c r="U990" s="295" t="s">
        <v>1614</v>
      </c>
    </row>
    <row r="991" spans="1:21" ht="12.75">
      <c r="A991" s="157">
        <f t="shared" si="134"/>
        <v>991</v>
      </c>
      <c r="B991" s="219"/>
      <c r="C991" s="219" t="s">
        <v>1758</v>
      </c>
      <c r="D991" s="220" t="s">
        <v>2726</v>
      </c>
      <c r="E991" s="221" t="s">
        <v>601</v>
      </c>
      <c r="F991" s="219">
        <v>1</v>
      </c>
      <c r="G991" s="225">
        <v>0</v>
      </c>
      <c r="H991" s="588" t="s">
        <v>115</v>
      </c>
      <c r="I991" s="223">
        <v>50</v>
      </c>
      <c r="J991" s="374">
        <v>3.0465</v>
      </c>
      <c r="K991" s="427">
        <f t="shared" si="137"/>
        <v>152.325</v>
      </c>
      <c r="L991" s="308"/>
      <c r="M991" s="306"/>
      <c r="N991" s="430">
        <f t="shared" si="138"/>
        <v>0</v>
      </c>
      <c r="O991" s="499">
        <v>0</v>
      </c>
      <c r="P991" s="500">
        <v>0</v>
      </c>
      <c r="Q991" s="279"/>
      <c r="R991" s="280">
        <v>0.15</v>
      </c>
      <c r="S991" s="433">
        <f t="shared" si="136"/>
        <v>0.45697499999999996</v>
      </c>
      <c r="T991" s="281">
        <f t="shared" si="135"/>
        <v>0</v>
      </c>
      <c r="U991" s="295" t="s">
        <v>1614</v>
      </c>
    </row>
    <row r="992" spans="1:21" ht="25.5">
      <c r="A992" s="157">
        <f t="shared" si="134"/>
        <v>992</v>
      </c>
      <c r="B992" s="219"/>
      <c r="C992" s="219" t="s">
        <v>1758</v>
      </c>
      <c r="D992" s="220" t="s">
        <v>2727</v>
      </c>
      <c r="E992" s="221" t="s">
        <v>601</v>
      </c>
      <c r="F992" s="219">
        <v>1</v>
      </c>
      <c r="G992" s="225">
        <v>0</v>
      </c>
      <c r="H992" s="590" t="s">
        <v>401</v>
      </c>
      <c r="I992" s="223">
        <v>50</v>
      </c>
      <c r="J992" s="374">
        <v>3.0465</v>
      </c>
      <c r="K992" s="427">
        <f t="shared" si="137"/>
        <v>152.325</v>
      </c>
      <c r="L992" s="308"/>
      <c r="M992" s="306"/>
      <c r="N992" s="430">
        <f t="shared" si="138"/>
        <v>0</v>
      </c>
      <c r="O992" s="499">
        <v>0</v>
      </c>
      <c r="P992" s="500">
        <v>0</v>
      </c>
      <c r="Q992" s="279"/>
      <c r="R992" s="280">
        <v>0.15</v>
      </c>
      <c r="S992" s="433">
        <f t="shared" si="136"/>
        <v>0.45697499999999996</v>
      </c>
      <c r="T992" s="281">
        <f t="shared" si="135"/>
        <v>0</v>
      </c>
      <c r="U992" s="295" t="s">
        <v>1614</v>
      </c>
    </row>
    <row r="993" spans="1:21" ht="12.75">
      <c r="A993" s="157">
        <f t="shared" si="134"/>
        <v>993</v>
      </c>
      <c r="B993" s="219"/>
      <c r="C993" s="219" t="s">
        <v>1758</v>
      </c>
      <c r="D993" s="220" t="s">
        <v>2728</v>
      </c>
      <c r="E993" s="221" t="s">
        <v>601</v>
      </c>
      <c r="F993" s="219">
        <v>1</v>
      </c>
      <c r="G993" s="225">
        <v>0</v>
      </c>
      <c r="H993" s="588" t="s">
        <v>402</v>
      </c>
      <c r="I993" s="223">
        <v>50</v>
      </c>
      <c r="J993" s="374">
        <v>3.0465</v>
      </c>
      <c r="K993" s="427">
        <f t="shared" si="137"/>
        <v>152.325</v>
      </c>
      <c r="L993" s="308"/>
      <c r="M993" s="306"/>
      <c r="N993" s="430">
        <f t="shared" si="138"/>
        <v>0</v>
      </c>
      <c r="O993" s="499">
        <v>179</v>
      </c>
      <c r="P993" s="500">
        <v>3.58</v>
      </c>
      <c r="Q993" s="279"/>
      <c r="R993" s="280">
        <v>0.15</v>
      </c>
      <c r="S993" s="433">
        <f t="shared" si="136"/>
        <v>0.45697499999999996</v>
      </c>
      <c r="T993" s="281">
        <f t="shared" si="135"/>
        <v>0</v>
      </c>
      <c r="U993" s="295" t="s">
        <v>1614</v>
      </c>
    </row>
    <row r="994" spans="1:21" ht="25.5">
      <c r="A994" s="157">
        <f t="shared" si="134"/>
        <v>994</v>
      </c>
      <c r="B994" s="219"/>
      <c r="C994" s="219" t="s">
        <v>2699</v>
      </c>
      <c r="D994" s="220" t="s">
        <v>2729</v>
      </c>
      <c r="E994" s="221" t="s">
        <v>601</v>
      </c>
      <c r="F994" s="219">
        <v>1</v>
      </c>
      <c r="G994" s="225">
        <v>2</v>
      </c>
      <c r="H994" s="591" t="s">
        <v>403</v>
      </c>
      <c r="I994" s="223">
        <v>50</v>
      </c>
      <c r="J994" s="374">
        <v>3.04644</v>
      </c>
      <c r="K994" s="427">
        <f t="shared" si="137"/>
        <v>152.322</v>
      </c>
      <c r="L994" s="308"/>
      <c r="M994" s="306"/>
      <c r="N994" s="430">
        <f t="shared" si="138"/>
        <v>0</v>
      </c>
      <c r="O994" s="499">
        <v>81</v>
      </c>
      <c r="P994" s="500">
        <v>1.62</v>
      </c>
      <c r="Q994" s="279"/>
      <c r="R994" s="280">
        <v>0.15</v>
      </c>
      <c r="S994" s="433">
        <f t="shared" si="136"/>
        <v>0.456966</v>
      </c>
      <c r="T994" s="281">
        <f t="shared" si="135"/>
        <v>0</v>
      </c>
      <c r="U994" s="295" t="s">
        <v>1614</v>
      </c>
    </row>
    <row r="995" spans="1:21" ht="12.75">
      <c r="A995" s="157">
        <f aca="true" t="shared" si="139" ref="A995:A1058">A994+1</f>
        <v>995</v>
      </c>
      <c r="B995" s="219"/>
      <c r="C995" s="219" t="s">
        <v>2699</v>
      </c>
      <c r="D995" s="220" t="s">
        <v>2730</v>
      </c>
      <c r="E995" s="221" t="s">
        <v>601</v>
      </c>
      <c r="F995" s="219">
        <v>1</v>
      </c>
      <c r="G995" s="225">
        <v>2</v>
      </c>
      <c r="H995" s="589" t="s">
        <v>404</v>
      </c>
      <c r="I995" s="223">
        <v>50</v>
      </c>
      <c r="J995" s="374">
        <v>3.04644</v>
      </c>
      <c r="K995" s="427">
        <f t="shared" si="137"/>
        <v>152.322</v>
      </c>
      <c r="L995" s="308"/>
      <c r="M995" s="306"/>
      <c r="N995" s="430">
        <f t="shared" si="138"/>
        <v>0</v>
      </c>
      <c r="O995" s="499">
        <v>0</v>
      </c>
      <c r="P995" s="500">
        <v>0</v>
      </c>
      <c r="Q995" s="279"/>
      <c r="R995" s="280">
        <v>0.15</v>
      </c>
      <c r="S995" s="433">
        <f t="shared" si="136"/>
        <v>0.456966</v>
      </c>
      <c r="T995" s="281">
        <f t="shared" si="135"/>
        <v>0</v>
      </c>
      <c r="U995" s="295" t="s">
        <v>1614</v>
      </c>
    </row>
    <row r="996" spans="1:21" ht="12.75">
      <c r="A996" s="157">
        <f t="shared" si="139"/>
        <v>996</v>
      </c>
      <c r="B996" s="219"/>
      <c r="C996" s="219" t="s">
        <v>2699</v>
      </c>
      <c r="D996" s="220" t="s">
        <v>2731</v>
      </c>
      <c r="E996" s="221" t="s">
        <v>601</v>
      </c>
      <c r="F996" s="219">
        <v>1</v>
      </c>
      <c r="G996" s="225">
        <v>2</v>
      </c>
      <c r="H996" s="589" t="s">
        <v>769</v>
      </c>
      <c r="I996" s="223">
        <v>50</v>
      </c>
      <c r="J996" s="374">
        <v>3.04644</v>
      </c>
      <c r="K996" s="427">
        <f t="shared" si="137"/>
        <v>152.322</v>
      </c>
      <c r="L996" s="308"/>
      <c r="M996" s="306"/>
      <c r="N996" s="430">
        <f t="shared" si="138"/>
        <v>0</v>
      </c>
      <c r="O996" s="499">
        <v>10</v>
      </c>
      <c r="P996" s="500">
        <v>0.2</v>
      </c>
      <c r="Q996" s="279"/>
      <c r="R996" s="280">
        <v>0.15</v>
      </c>
      <c r="S996" s="433">
        <f t="shared" si="136"/>
        <v>0.456966</v>
      </c>
      <c r="T996" s="281">
        <f t="shared" si="135"/>
        <v>0</v>
      </c>
      <c r="U996" s="295" t="s">
        <v>1614</v>
      </c>
    </row>
    <row r="997" spans="1:21" ht="12.75">
      <c r="A997" s="157">
        <f t="shared" si="139"/>
        <v>997</v>
      </c>
      <c r="B997" s="219"/>
      <c r="C997" s="219" t="s">
        <v>2699</v>
      </c>
      <c r="D997" s="220" t="s">
        <v>2732</v>
      </c>
      <c r="E997" s="221" t="s">
        <v>601</v>
      </c>
      <c r="F997" s="219">
        <v>1</v>
      </c>
      <c r="G997" s="225">
        <v>2</v>
      </c>
      <c r="H997" s="589" t="s">
        <v>770</v>
      </c>
      <c r="I997" s="223">
        <v>50</v>
      </c>
      <c r="J997" s="374">
        <v>3.04644</v>
      </c>
      <c r="K997" s="427">
        <f t="shared" si="137"/>
        <v>152.322</v>
      </c>
      <c r="L997" s="308"/>
      <c r="M997" s="306"/>
      <c r="N997" s="430">
        <f t="shared" si="138"/>
        <v>0</v>
      </c>
      <c r="O997" s="499">
        <v>53</v>
      </c>
      <c r="P997" s="500">
        <v>1.06</v>
      </c>
      <c r="Q997" s="279"/>
      <c r="R997" s="280">
        <v>0.15</v>
      </c>
      <c r="S997" s="433">
        <f t="shared" si="136"/>
        <v>0.456966</v>
      </c>
      <c r="T997" s="281">
        <f t="shared" si="135"/>
        <v>0</v>
      </c>
      <c r="U997" s="295" t="s">
        <v>1614</v>
      </c>
    </row>
    <row r="998" spans="1:21" ht="25.5">
      <c r="A998" s="157">
        <f t="shared" si="139"/>
        <v>998</v>
      </c>
      <c r="B998" s="219"/>
      <c r="C998" s="219" t="s">
        <v>2699</v>
      </c>
      <c r="D998" s="220" t="s">
        <v>2733</v>
      </c>
      <c r="E998" s="221" t="s">
        <v>601</v>
      </c>
      <c r="F998" s="219">
        <v>1</v>
      </c>
      <c r="G998" s="225">
        <v>2</v>
      </c>
      <c r="H998" s="591" t="s">
        <v>771</v>
      </c>
      <c r="I998" s="223">
        <v>50</v>
      </c>
      <c r="J998" s="374">
        <v>3.04644</v>
      </c>
      <c r="K998" s="427">
        <f t="shared" si="137"/>
        <v>152.322</v>
      </c>
      <c r="L998" s="308"/>
      <c r="M998" s="306"/>
      <c r="N998" s="430">
        <f t="shared" si="138"/>
        <v>0</v>
      </c>
      <c r="O998" s="499">
        <v>2</v>
      </c>
      <c r="P998" s="500">
        <v>0.04</v>
      </c>
      <c r="Q998" s="279"/>
      <c r="R998" s="280">
        <v>0.15</v>
      </c>
      <c r="S998" s="433">
        <f t="shared" si="136"/>
        <v>0.456966</v>
      </c>
      <c r="T998" s="281">
        <f t="shared" si="135"/>
        <v>0</v>
      </c>
      <c r="U998" s="295" t="s">
        <v>1614</v>
      </c>
    </row>
    <row r="999" spans="1:21" ht="25.5">
      <c r="A999" s="157">
        <f t="shared" si="139"/>
        <v>999</v>
      </c>
      <c r="B999" s="219"/>
      <c r="C999" s="219" t="s">
        <v>2699</v>
      </c>
      <c r="D999" s="220" t="s">
        <v>2734</v>
      </c>
      <c r="E999" s="221" t="s">
        <v>601</v>
      </c>
      <c r="F999" s="219">
        <v>1</v>
      </c>
      <c r="G999" s="225">
        <v>2</v>
      </c>
      <c r="H999" s="591" t="s">
        <v>1543</v>
      </c>
      <c r="I999" s="223">
        <v>50</v>
      </c>
      <c r="J999" s="374">
        <v>3.04644</v>
      </c>
      <c r="K999" s="427">
        <f t="shared" si="137"/>
        <v>152.322</v>
      </c>
      <c r="L999" s="308"/>
      <c r="M999" s="306"/>
      <c r="N999" s="430">
        <f t="shared" si="138"/>
        <v>0</v>
      </c>
      <c r="O999" s="499">
        <v>0</v>
      </c>
      <c r="P999" s="500">
        <v>0</v>
      </c>
      <c r="Q999" s="279"/>
      <c r="R999" s="280">
        <v>0.15</v>
      </c>
      <c r="S999" s="433">
        <f t="shared" si="136"/>
        <v>0.456966</v>
      </c>
      <c r="T999" s="281">
        <f t="shared" si="135"/>
        <v>0</v>
      </c>
      <c r="U999" s="295" t="s">
        <v>1614</v>
      </c>
    </row>
    <row r="1000" spans="1:21" ht="25.5">
      <c r="A1000" s="157">
        <f t="shared" si="139"/>
        <v>1000</v>
      </c>
      <c r="B1000" s="219"/>
      <c r="C1000" s="219" t="s">
        <v>2699</v>
      </c>
      <c r="D1000" s="220" t="s">
        <v>2735</v>
      </c>
      <c r="E1000" s="221" t="s">
        <v>601</v>
      </c>
      <c r="F1000" s="219">
        <v>1</v>
      </c>
      <c r="G1000" s="225">
        <v>2</v>
      </c>
      <c r="H1000" s="591" t="s">
        <v>1543</v>
      </c>
      <c r="I1000" s="223">
        <v>50</v>
      </c>
      <c r="J1000" s="374">
        <v>3.04644</v>
      </c>
      <c r="K1000" s="427">
        <f t="shared" si="137"/>
        <v>152.322</v>
      </c>
      <c r="L1000" s="308"/>
      <c r="M1000" s="306"/>
      <c r="N1000" s="430">
        <f t="shared" si="138"/>
        <v>0</v>
      </c>
      <c r="O1000" s="499">
        <v>13</v>
      </c>
      <c r="P1000" s="500">
        <v>0.26</v>
      </c>
      <c r="Q1000" s="279"/>
      <c r="R1000" s="280">
        <v>0.15</v>
      </c>
      <c r="S1000" s="433">
        <f t="shared" si="136"/>
        <v>0.456966</v>
      </c>
      <c r="T1000" s="281">
        <f t="shared" si="135"/>
        <v>0</v>
      </c>
      <c r="U1000" s="295" t="s">
        <v>1614</v>
      </c>
    </row>
    <row r="1001" spans="1:21" ht="25.5">
      <c r="A1001" s="157">
        <f t="shared" si="139"/>
        <v>1001</v>
      </c>
      <c r="B1001" s="219"/>
      <c r="C1001" s="219" t="s">
        <v>2699</v>
      </c>
      <c r="D1001" s="220" t="s">
        <v>2736</v>
      </c>
      <c r="E1001" s="221" t="s">
        <v>601</v>
      </c>
      <c r="F1001" s="219">
        <v>1</v>
      </c>
      <c r="G1001" s="225">
        <v>2</v>
      </c>
      <c r="H1001" s="591" t="s">
        <v>1544</v>
      </c>
      <c r="I1001" s="223">
        <v>50</v>
      </c>
      <c r="J1001" s="374">
        <v>3.04644</v>
      </c>
      <c r="K1001" s="427">
        <f t="shared" si="137"/>
        <v>152.322</v>
      </c>
      <c r="L1001" s="308"/>
      <c r="M1001" s="306"/>
      <c r="N1001" s="430">
        <f t="shared" si="138"/>
        <v>0</v>
      </c>
      <c r="O1001" s="499">
        <v>16</v>
      </c>
      <c r="P1001" s="500">
        <v>0.32</v>
      </c>
      <c r="Q1001" s="279"/>
      <c r="R1001" s="280">
        <v>0.15</v>
      </c>
      <c r="S1001" s="433">
        <f t="shared" si="136"/>
        <v>0.456966</v>
      </c>
      <c r="T1001" s="281">
        <f t="shared" si="135"/>
        <v>0</v>
      </c>
      <c r="U1001" s="295" t="s">
        <v>1614</v>
      </c>
    </row>
    <row r="1002" spans="1:21" ht="25.5">
      <c r="A1002" s="157">
        <f t="shared" si="139"/>
        <v>1002</v>
      </c>
      <c r="B1002" s="219"/>
      <c r="C1002" s="219" t="s">
        <v>2699</v>
      </c>
      <c r="D1002" s="220" t="s">
        <v>2737</v>
      </c>
      <c r="E1002" s="221" t="s">
        <v>601</v>
      </c>
      <c r="F1002" s="219">
        <v>1</v>
      </c>
      <c r="G1002" s="225">
        <v>2</v>
      </c>
      <c r="H1002" s="591" t="s">
        <v>1545</v>
      </c>
      <c r="I1002" s="223">
        <v>50</v>
      </c>
      <c r="J1002" s="374">
        <v>3.04644</v>
      </c>
      <c r="K1002" s="427">
        <f t="shared" si="137"/>
        <v>152.322</v>
      </c>
      <c r="L1002" s="308"/>
      <c r="M1002" s="306"/>
      <c r="N1002" s="430">
        <f t="shared" si="138"/>
        <v>0</v>
      </c>
      <c r="O1002" s="499">
        <v>0</v>
      </c>
      <c r="P1002" s="500">
        <v>0</v>
      </c>
      <c r="Q1002" s="279"/>
      <c r="R1002" s="280">
        <v>0.15</v>
      </c>
      <c r="S1002" s="433">
        <f t="shared" si="136"/>
        <v>0.456966</v>
      </c>
      <c r="T1002" s="281">
        <f aca="true" t="shared" si="140" ref="T1002:T1072">S1002*L1002</f>
        <v>0</v>
      </c>
      <c r="U1002" s="295" t="s">
        <v>1614</v>
      </c>
    </row>
    <row r="1003" spans="1:21" ht="12.75">
      <c r="A1003" s="157">
        <f t="shared" si="139"/>
        <v>1003</v>
      </c>
      <c r="B1003" s="219"/>
      <c r="C1003" s="219" t="s">
        <v>2699</v>
      </c>
      <c r="D1003" s="220" t="s">
        <v>2738</v>
      </c>
      <c r="E1003" s="221" t="s">
        <v>601</v>
      </c>
      <c r="F1003" s="219">
        <v>1</v>
      </c>
      <c r="G1003" s="225">
        <v>2</v>
      </c>
      <c r="H1003" s="589" t="s">
        <v>1546</v>
      </c>
      <c r="I1003" s="223">
        <v>50</v>
      </c>
      <c r="J1003" s="374">
        <v>3.04644</v>
      </c>
      <c r="K1003" s="427">
        <f t="shared" si="137"/>
        <v>152.322</v>
      </c>
      <c r="L1003" s="308"/>
      <c r="M1003" s="306"/>
      <c r="N1003" s="430">
        <f t="shared" si="138"/>
        <v>0</v>
      </c>
      <c r="O1003" s="499">
        <v>0</v>
      </c>
      <c r="P1003" s="500">
        <v>0</v>
      </c>
      <c r="Q1003" s="279"/>
      <c r="R1003" s="280">
        <v>0.15</v>
      </c>
      <c r="S1003" s="433">
        <f t="shared" si="136"/>
        <v>0.456966</v>
      </c>
      <c r="T1003" s="281">
        <f t="shared" si="140"/>
        <v>0</v>
      </c>
      <c r="U1003" s="295" t="s">
        <v>1614</v>
      </c>
    </row>
    <row r="1004" spans="1:21" ht="25.5">
      <c r="A1004" s="157">
        <f t="shared" si="139"/>
        <v>1004</v>
      </c>
      <c r="B1004" s="219"/>
      <c r="C1004" s="219" t="s">
        <v>2699</v>
      </c>
      <c r="D1004" s="220" t="s">
        <v>2739</v>
      </c>
      <c r="E1004" s="221" t="s">
        <v>601</v>
      </c>
      <c r="F1004" s="219">
        <v>1</v>
      </c>
      <c r="G1004" s="225">
        <v>2</v>
      </c>
      <c r="H1004" s="591" t="s">
        <v>1547</v>
      </c>
      <c r="I1004" s="223">
        <v>50</v>
      </c>
      <c r="J1004" s="374">
        <v>3.04644</v>
      </c>
      <c r="K1004" s="427">
        <f t="shared" si="137"/>
        <v>152.322</v>
      </c>
      <c r="L1004" s="308"/>
      <c r="M1004" s="306"/>
      <c r="N1004" s="430">
        <f t="shared" si="138"/>
        <v>0</v>
      </c>
      <c r="O1004" s="499">
        <v>20</v>
      </c>
      <c r="P1004" s="500">
        <v>0.4</v>
      </c>
      <c r="Q1004" s="279"/>
      <c r="R1004" s="280">
        <v>0.15</v>
      </c>
      <c r="S1004" s="433">
        <f t="shared" si="136"/>
        <v>0.456966</v>
      </c>
      <c r="T1004" s="281">
        <f t="shared" si="140"/>
        <v>0</v>
      </c>
      <c r="U1004" s="295" t="s">
        <v>1614</v>
      </c>
    </row>
    <row r="1005" spans="1:21" ht="12.75">
      <c r="A1005" s="157">
        <f t="shared" si="139"/>
        <v>1005</v>
      </c>
      <c r="B1005" s="219"/>
      <c r="C1005" s="219" t="s">
        <v>2699</v>
      </c>
      <c r="D1005" s="220" t="s">
        <v>2740</v>
      </c>
      <c r="E1005" s="221" t="s">
        <v>601</v>
      </c>
      <c r="F1005" s="219">
        <v>1</v>
      </c>
      <c r="G1005" s="225">
        <v>2</v>
      </c>
      <c r="H1005" s="589" t="s">
        <v>1548</v>
      </c>
      <c r="I1005" s="223">
        <v>50</v>
      </c>
      <c r="J1005" s="374">
        <v>3.04644</v>
      </c>
      <c r="K1005" s="427">
        <f t="shared" si="137"/>
        <v>152.322</v>
      </c>
      <c r="L1005" s="308"/>
      <c r="M1005" s="306"/>
      <c r="N1005" s="430">
        <f t="shared" si="138"/>
        <v>0</v>
      </c>
      <c r="O1005" s="499">
        <v>0</v>
      </c>
      <c r="P1005" s="500">
        <v>0</v>
      </c>
      <c r="Q1005" s="279"/>
      <c r="R1005" s="280">
        <v>0.15</v>
      </c>
      <c r="S1005" s="433">
        <f t="shared" si="136"/>
        <v>0.456966</v>
      </c>
      <c r="T1005" s="281">
        <f t="shared" si="140"/>
        <v>0</v>
      </c>
      <c r="U1005" s="295" t="s">
        <v>1614</v>
      </c>
    </row>
    <row r="1006" spans="1:21" ht="12.75">
      <c r="A1006" s="157">
        <f t="shared" si="139"/>
        <v>1006</v>
      </c>
      <c r="B1006" s="219"/>
      <c r="C1006" s="219" t="s">
        <v>2699</v>
      </c>
      <c r="D1006" s="220" t="s">
        <v>2741</v>
      </c>
      <c r="E1006" s="221" t="s">
        <v>601</v>
      </c>
      <c r="F1006" s="219">
        <v>1</v>
      </c>
      <c r="G1006" s="225">
        <v>2</v>
      </c>
      <c r="H1006" s="589" t="s">
        <v>1549</v>
      </c>
      <c r="I1006" s="223">
        <v>50</v>
      </c>
      <c r="J1006" s="374">
        <v>3.04644</v>
      </c>
      <c r="K1006" s="427">
        <f t="shared" si="137"/>
        <v>152.322</v>
      </c>
      <c r="L1006" s="308"/>
      <c r="M1006" s="306"/>
      <c r="N1006" s="430">
        <f t="shared" si="138"/>
        <v>0</v>
      </c>
      <c r="O1006" s="499">
        <v>45</v>
      </c>
      <c r="P1006" s="500">
        <v>0.9</v>
      </c>
      <c r="Q1006" s="279"/>
      <c r="R1006" s="280">
        <v>0.15</v>
      </c>
      <c r="S1006" s="433">
        <f t="shared" si="136"/>
        <v>0.456966</v>
      </c>
      <c r="T1006" s="281">
        <f t="shared" si="140"/>
        <v>0</v>
      </c>
      <c r="U1006" s="295" t="s">
        <v>1614</v>
      </c>
    </row>
    <row r="1007" spans="1:21" ht="12.75">
      <c r="A1007" s="157">
        <f t="shared" si="139"/>
        <v>1007</v>
      </c>
      <c r="B1007" s="219"/>
      <c r="C1007" s="219" t="s">
        <v>2699</v>
      </c>
      <c r="D1007" s="220" t="s">
        <v>2742</v>
      </c>
      <c r="E1007" s="221" t="s">
        <v>601</v>
      </c>
      <c r="F1007" s="219">
        <v>1</v>
      </c>
      <c r="G1007" s="225">
        <v>2</v>
      </c>
      <c r="H1007" s="589" t="s">
        <v>1550</v>
      </c>
      <c r="I1007" s="223">
        <v>50</v>
      </c>
      <c r="J1007" s="374">
        <v>3.04644</v>
      </c>
      <c r="K1007" s="427">
        <f t="shared" si="137"/>
        <v>152.322</v>
      </c>
      <c r="L1007" s="308"/>
      <c r="M1007" s="306"/>
      <c r="N1007" s="430">
        <f t="shared" si="138"/>
        <v>0</v>
      </c>
      <c r="O1007" s="499">
        <v>3</v>
      </c>
      <c r="P1007" s="500">
        <v>0.06</v>
      </c>
      <c r="Q1007" s="279"/>
      <c r="R1007" s="280">
        <v>0.15</v>
      </c>
      <c r="S1007" s="433">
        <f t="shared" si="136"/>
        <v>0.456966</v>
      </c>
      <c r="T1007" s="281">
        <f t="shared" si="140"/>
        <v>0</v>
      </c>
      <c r="U1007" s="295" t="s">
        <v>1614</v>
      </c>
    </row>
    <row r="1008" spans="1:21" ht="12.75">
      <c r="A1008" s="157">
        <f t="shared" si="139"/>
        <v>1008</v>
      </c>
      <c r="B1008" s="219"/>
      <c r="C1008" s="219" t="s">
        <v>2699</v>
      </c>
      <c r="D1008" s="220" t="s">
        <v>2743</v>
      </c>
      <c r="E1008" s="221" t="s">
        <v>601</v>
      </c>
      <c r="F1008" s="219">
        <v>1</v>
      </c>
      <c r="G1008" s="225">
        <v>2</v>
      </c>
      <c r="H1008" s="589" t="s">
        <v>1551</v>
      </c>
      <c r="I1008" s="223">
        <v>50</v>
      </c>
      <c r="J1008" s="374">
        <v>3.04644</v>
      </c>
      <c r="K1008" s="427">
        <f t="shared" si="137"/>
        <v>152.322</v>
      </c>
      <c r="L1008" s="308"/>
      <c r="M1008" s="306"/>
      <c r="N1008" s="430">
        <f t="shared" si="138"/>
        <v>0</v>
      </c>
      <c r="O1008" s="499">
        <v>6</v>
      </c>
      <c r="P1008" s="500">
        <v>0.12</v>
      </c>
      <c r="Q1008" s="279"/>
      <c r="R1008" s="280">
        <v>0.15</v>
      </c>
      <c r="S1008" s="433">
        <f t="shared" si="136"/>
        <v>0.456966</v>
      </c>
      <c r="T1008" s="281">
        <f t="shared" si="140"/>
        <v>0</v>
      </c>
      <c r="U1008" s="295" t="s">
        <v>1614</v>
      </c>
    </row>
    <row r="1009" spans="1:21" ht="12.75">
      <c r="A1009" s="157">
        <f t="shared" si="139"/>
        <v>1009</v>
      </c>
      <c r="B1009" s="219"/>
      <c r="C1009" s="219" t="s">
        <v>2699</v>
      </c>
      <c r="D1009" s="220" t="s">
        <v>2744</v>
      </c>
      <c r="E1009" s="221" t="s">
        <v>601</v>
      </c>
      <c r="F1009" s="219">
        <v>1</v>
      </c>
      <c r="G1009" s="225">
        <v>2</v>
      </c>
      <c r="H1009" s="589" t="s">
        <v>1552</v>
      </c>
      <c r="I1009" s="223">
        <v>50</v>
      </c>
      <c r="J1009" s="374">
        <v>3.04644</v>
      </c>
      <c r="K1009" s="427">
        <f t="shared" si="137"/>
        <v>152.322</v>
      </c>
      <c r="L1009" s="308"/>
      <c r="M1009" s="306"/>
      <c r="N1009" s="430">
        <f t="shared" si="138"/>
        <v>0</v>
      </c>
      <c r="O1009" s="499">
        <v>204</v>
      </c>
      <c r="P1009" s="500">
        <v>4.08</v>
      </c>
      <c r="Q1009" s="279"/>
      <c r="R1009" s="280">
        <v>0.15</v>
      </c>
      <c r="S1009" s="433">
        <f t="shared" si="136"/>
        <v>0.456966</v>
      </c>
      <c r="T1009" s="281">
        <f t="shared" si="140"/>
        <v>0</v>
      </c>
      <c r="U1009" s="295" t="s">
        <v>1614</v>
      </c>
    </row>
    <row r="1010" spans="1:21" ht="12.75">
      <c r="A1010" s="157">
        <f t="shared" si="139"/>
        <v>1010</v>
      </c>
      <c r="B1010" s="219"/>
      <c r="C1010" s="219" t="s">
        <v>2699</v>
      </c>
      <c r="D1010" s="220" t="s">
        <v>2745</v>
      </c>
      <c r="E1010" s="221" t="s">
        <v>601</v>
      </c>
      <c r="F1010" s="219">
        <v>1</v>
      </c>
      <c r="G1010" s="225">
        <v>2</v>
      </c>
      <c r="H1010" s="589" t="s">
        <v>1553</v>
      </c>
      <c r="I1010" s="223">
        <v>50</v>
      </c>
      <c r="J1010" s="374">
        <v>3.04644</v>
      </c>
      <c r="K1010" s="427">
        <f t="shared" si="137"/>
        <v>152.322</v>
      </c>
      <c r="L1010" s="308"/>
      <c r="M1010" s="306"/>
      <c r="N1010" s="430">
        <f t="shared" si="138"/>
        <v>0</v>
      </c>
      <c r="O1010" s="499">
        <v>0</v>
      </c>
      <c r="P1010" s="500">
        <v>0</v>
      </c>
      <c r="Q1010" s="279"/>
      <c r="R1010" s="280">
        <v>0.15</v>
      </c>
      <c r="S1010" s="433">
        <f t="shared" si="136"/>
        <v>0.456966</v>
      </c>
      <c r="T1010" s="281">
        <f t="shared" si="140"/>
        <v>0</v>
      </c>
      <c r="U1010" s="295" t="s">
        <v>1614</v>
      </c>
    </row>
    <row r="1011" spans="1:21" ht="12.75">
      <c r="A1011" s="157">
        <f t="shared" si="139"/>
        <v>1011</v>
      </c>
      <c r="B1011" s="219"/>
      <c r="C1011" s="219" t="s">
        <v>2699</v>
      </c>
      <c r="D1011" s="220" t="s">
        <v>2746</v>
      </c>
      <c r="E1011" s="221" t="s">
        <v>601</v>
      </c>
      <c r="F1011" s="219">
        <v>1</v>
      </c>
      <c r="G1011" s="225">
        <v>2</v>
      </c>
      <c r="H1011" s="589" t="s">
        <v>1554</v>
      </c>
      <c r="I1011" s="223">
        <v>50</v>
      </c>
      <c r="J1011" s="374">
        <v>3.04644</v>
      </c>
      <c r="K1011" s="427">
        <f t="shared" si="137"/>
        <v>152.322</v>
      </c>
      <c r="L1011" s="308"/>
      <c r="M1011" s="306"/>
      <c r="N1011" s="430">
        <f t="shared" si="138"/>
        <v>0</v>
      </c>
      <c r="O1011" s="499">
        <v>36</v>
      </c>
      <c r="P1011" s="500">
        <v>0.72</v>
      </c>
      <c r="Q1011" s="279"/>
      <c r="R1011" s="280">
        <v>0.15</v>
      </c>
      <c r="S1011" s="433">
        <f t="shared" si="136"/>
        <v>0.456966</v>
      </c>
      <c r="T1011" s="281">
        <f t="shared" si="140"/>
        <v>0</v>
      </c>
      <c r="U1011" s="295" t="s">
        <v>1614</v>
      </c>
    </row>
    <row r="1012" spans="1:21" ht="25.5">
      <c r="A1012" s="157">
        <f t="shared" si="139"/>
        <v>1012</v>
      </c>
      <c r="B1012" s="219"/>
      <c r="C1012" s="219" t="s">
        <v>2747</v>
      </c>
      <c r="D1012" s="220" t="s">
        <v>2748</v>
      </c>
      <c r="E1012" s="231" t="s">
        <v>558</v>
      </c>
      <c r="F1012" s="219">
        <v>1</v>
      </c>
      <c r="G1012" s="225">
        <v>0</v>
      </c>
      <c r="H1012" s="591" t="s">
        <v>1555</v>
      </c>
      <c r="I1012" s="223">
        <v>24</v>
      </c>
      <c r="J1012" s="374">
        <v>6.3692506942034015</v>
      </c>
      <c r="K1012" s="427">
        <f t="shared" si="137"/>
        <v>152.86201666088164</v>
      </c>
      <c r="L1012" s="307"/>
      <c r="M1012" s="306"/>
      <c r="N1012" s="430">
        <f t="shared" si="138"/>
        <v>0</v>
      </c>
      <c r="O1012" s="499">
        <v>0</v>
      </c>
      <c r="P1012" s="500">
        <v>0</v>
      </c>
      <c r="Q1012" s="279"/>
      <c r="R1012" s="280">
        <v>0</v>
      </c>
      <c r="S1012" s="433">
        <f t="shared" si="136"/>
        <v>0</v>
      </c>
      <c r="T1012" s="281">
        <f t="shared" si="140"/>
        <v>0</v>
      </c>
      <c r="U1012" s="295" t="s">
        <v>1614</v>
      </c>
    </row>
    <row r="1013" spans="1:21" ht="12.75">
      <c r="A1013" s="157">
        <f t="shared" si="139"/>
        <v>1013</v>
      </c>
      <c r="B1013" s="219"/>
      <c r="C1013" s="219" t="s">
        <v>2747</v>
      </c>
      <c r="D1013" s="220" t="s">
        <v>2749</v>
      </c>
      <c r="E1013" s="231" t="s">
        <v>558</v>
      </c>
      <c r="F1013" s="219">
        <v>1</v>
      </c>
      <c r="G1013" s="225">
        <v>0</v>
      </c>
      <c r="H1013" s="589" t="s">
        <v>1556</v>
      </c>
      <c r="I1013" s="223">
        <v>24</v>
      </c>
      <c r="J1013" s="374">
        <v>6.3692506942034015</v>
      </c>
      <c r="K1013" s="427">
        <f t="shared" si="137"/>
        <v>152.86201666088164</v>
      </c>
      <c r="L1013" s="307"/>
      <c r="M1013" s="306"/>
      <c r="N1013" s="430">
        <f t="shared" si="138"/>
        <v>0</v>
      </c>
      <c r="O1013" s="499">
        <v>72</v>
      </c>
      <c r="P1013" s="500">
        <v>3</v>
      </c>
      <c r="Q1013" s="279"/>
      <c r="R1013" s="280">
        <v>0</v>
      </c>
      <c r="S1013" s="433">
        <f t="shared" si="136"/>
        <v>0</v>
      </c>
      <c r="T1013" s="281">
        <f t="shared" si="140"/>
        <v>0</v>
      </c>
      <c r="U1013" s="295" t="s">
        <v>1614</v>
      </c>
    </row>
    <row r="1014" spans="1:21" ht="38.25">
      <c r="A1014" s="157">
        <f t="shared" si="139"/>
        <v>1014</v>
      </c>
      <c r="B1014" s="219"/>
      <c r="C1014" s="219" t="s">
        <v>2747</v>
      </c>
      <c r="D1014" s="220" t="s">
        <v>2750</v>
      </c>
      <c r="E1014" s="231" t="s">
        <v>558</v>
      </c>
      <c r="F1014" s="219">
        <v>1</v>
      </c>
      <c r="G1014" s="225">
        <v>0</v>
      </c>
      <c r="H1014" s="591" t="s">
        <v>1557</v>
      </c>
      <c r="I1014" s="223">
        <v>24</v>
      </c>
      <c r="J1014" s="374">
        <v>6.3692506942034015</v>
      </c>
      <c r="K1014" s="427">
        <f t="shared" si="137"/>
        <v>152.86201666088164</v>
      </c>
      <c r="L1014" s="307"/>
      <c r="M1014" s="306"/>
      <c r="N1014" s="430">
        <f t="shared" si="138"/>
        <v>0</v>
      </c>
      <c r="O1014" s="499">
        <v>0</v>
      </c>
      <c r="P1014" s="500">
        <v>0</v>
      </c>
      <c r="Q1014" s="279"/>
      <c r="R1014" s="280">
        <v>0</v>
      </c>
      <c r="S1014" s="433">
        <f t="shared" si="136"/>
        <v>0</v>
      </c>
      <c r="T1014" s="281">
        <f t="shared" si="140"/>
        <v>0</v>
      </c>
      <c r="U1014" s="295" t="s">
        <v>1614</v>
      </c>
    </row>
    <row r="1015" spans="1:21" ht="12.75">
      <c r="A1015" s="157">
        <f t="shared" si="139"/>
        <v>1015</v>
      </c>
      <c r="B1015" s="219"/>
      <c r="C1015" s="219" t="s">
        <v>2747</v>
      </c>
      <c r="D1015" s="220" t="s">
        <v>2751</v>
      </c>
      <c r="E1015" s="231" t="s">
        <v>558</v>
      </c>
      <c r="F1015" s="219">
        <v>1</v>
      </c>
      <c r="G1015" s="225">
        <v>0</v>
      </c>
      <c r="H1015" s="589" t="s">
        <v>1558</v>
      </c>
      <c r="I1015" s="223">
        <v>24</v>
      </c>
      <c r="J1015" s="374">
        <v>6.244375000000001</v>
      </c>
      <c r="K1015" s="427">
        <f t="shared" si="137"/>
        <v>149.865</v>
      </c>
      <c r="L1015" s="307"/>
      <c r="M1015" s="306"/>
      <c r="N1015" s="430">
        <f t="shared" si="138"/>
        <v>0</v>
      </c>
      <c r="O1015" s="499">
        <v>96</v>
      </c>
      <c r="P1015" s="500">
        <v>4</v>
      </c>
      <c r="Q1015" s="279"/>
      <c r="R1015" s="280">
        <v>0</v>
      </c>
      <c r="S1015" s="433">
        <f t="shared" si="136"/>
        <v>0</v>
      </c>
      <c r="T1015" s="281">
        <f t="shared" si="140"/>
        <v>0</v>
      </c>
      <c r="U1015" s="295" t="s">
        <v>1614</v>
      </c>
    </row>
    <row r="1016" spans="1:21" ht="12.75">
      <c r="A1016" s="157">
        <f t="shared" si="139"/>
        <v>1016</v>
      </c>
      <c r="B1016" s="219"/>
      <c r="C1016" s="219" t="s">
        <v>2747</v>
      </c>
      <c r="D1016" s="220" t="s">
        <v>2752</v>
      </c>
      <c r="E1016" s="231" t="s">
        <v>558</v>
      </c>
      <c r="F1016" s="219">
        <v>1</v>
      </c>
      <c r="G1016" s="225">
        <v>0</v>
      </c>
      <c r="H1016" s="589" t="s">
        <v>1559</v>
      </c>
      <c r="I1016" s="223">
        <v>24</v>
      </c>
      <c r="J1016" s="374">
        <v>6.244524470669906</v>
      </c>
      <c r="K1016" s="427">
        <f t="shared" si="137"/>
        <v>149.86858729607775</v>
      </c>
      <c r="L1016" s="307"/>
      <c r="M1016" s="306"/>
      <c r="N1016" s="430">
        <f t="shared" si="138"/>
        <v>0</v>
      </c>
      <c r="O1016" s="499">
        <v>0</v>
      </c>
      <c r="P1016" s="500">
        <v>0</v>
      </c>
      <c r="Q1016" s="279"/>
      <c r="R1016" s="280">
        <v>0</v>
      </c>
      <c r="S1016" s="433">
        <f t="shared" si="136"/>
        <v>0</v>
      </c>
      <c r="T1016" s="281">
        <f t="shared" si="140"/>
        <v>0</v>
      </c>
      <c r="U1016" s="295" t="s">
        <v>1614</v>
      </c>
    </row>
    <row r="1017" spans="1:21" ht="12.75">
      <c r="A1017" s="157">
        <f t="shared" si="139"/>
        <v>1017</v>
      </c>
      <c r="B1017" s="219"/>
      <c r="C1017" s="219" t="s">
        <v>2747</v>
      </c>
      <c r="D1017" s="220" t="s">
        <v>2753</v>
      </c>
      <c r="E1017" s="231" t="s">
        <v>558</v>
      </c>
      <c r="F1017" s="219">
        <v>1</v>
      </c>
      <c r="G1017" s="225">
        <v>0</v>
      </c>
      <c r="H1017" s="589" t="s">
        <v>1560</v>
      </c>
      <c r="I1017" s="223">
        <v>24</v>
      </c>
      <c r="J1017" s="374">
        <v>6.244524470669906</v>
      </c>
      <c r="K1017" s="427">
        <f t="shared" si="137"/>
        <v>149.86858729607775</v>
      </c>
      <c r="L1017" s="307"/>
      <c r="M1017" s="306"/>
      <c r="N1017" s="430">
        <f t="shared" si="138"/>
        <v>0</v>
      </c>
      <c r="O1017" s="499">
        <v>0</v>
      </c>
      <c r="P1017" s="500">
        <v>0</v>
      </c>
      <c r="Q1017" s="279"/>
      <c r="R1017" s="280">
        <v>0</v>
      </c>
      <c r="S1017" s="433">
        <f t="shared" si="136"/>
        <v>0</v>
      </c>
      <c r="T1017" s="281">
        <f t="shared" si="140"/>
        <v>0</v>
      </c>
      <c r="U1017" s="295" t="s">
        <v>1614</v>
      </c>
    </row>
    <row r="1018" spans="1:21" ht="12.75">
      <c r="A1018" s="157">
        <f t="shared" si="139"/>
        <v>1018</v>
      </c>
      <c r="B1018" s="219"/>
      <c r="C1018" s="219" t="s">
        <v>2747</v>
      </c>
      <c r="D1018" s="220" t="s">
        <v>2754</v>
      </c>
      <c r="E1018" s="231" t="s">
        <v>558</v>
      </c>
      <c r="F1018" s="219">
        <v>1</v>
      </c>
      <c r="G1018" s="225">
        <v>0</v>
      </c>
      <c r="H1018" s="589" t="s">
        <v>1561</v>
      </c>
      <c r="I1018" s="223">
        <v>24</v>
      </c>
      <c r="J1018" s="374">
        <v>6.244524470669906</v>
      </c>
      <c r="K1018" s="427">
        <f t="shared" si="137"/>
        <v>149.86858729607775</v>
      </c>
      <c r="L1018" s="307"/>
      <c r="M1018" s="306"/>
      <c r="N1018" s="430">
        <f t="shared" si="138"/>
        <v>0</v>
      </c>
      <c r="O1018" s="499">
        <v>0</v>
      </c>
      <c r="P1018" s="500">
        <v>0</v>
      </c>
      <c r="Q1018" s="279"/>
      <c r="R1018" s="280">
        <v>0</v>
      </c>
      <c r="S1018" s="433">
        <f t="shared" si="136"/>
        <v>0</v>
      </c>
      <c r="T1018" s="281">
        <f t="shared" si="140"/>
        <v>0</v>
      </c>
      <c r="U1018" s="295" t="s">
        <v>1614</v>
      </c>
    </row>
    <row r="1019" spans="1:21" ht="12.75">
      <c r="A1019" s="157">
        <f t="shared" si="139"/>
        <v>1019</v>
      </c>
      <c r="B1019" s="219"/>
      <c r="C1019" s="219" t="s">
        <v>2747</v>
      </c>
      <c r="D1019" s="220" t="s">
        <v>2755</v>
      </c>
      <c r="E1019" s="231" t="s">
        <v>558</v>
      </c>
      <c r="F1019" s="219">
        <v>1</v>
      </c>
      <c r="G1019" s="225">
        <v>0</v>
      </c>
      <c r="H1019" s="589" t="s">
        <v>1562</v>
      </c>
      <c r="I1019" s="223">
        <v>24</v>
      </c>
      <c r="J1019" s="374">
        <v>6.244524470669906</v>
      </c>
      <c r="K1019" s="427">
        <f t="shared" si="137"/>
        <v>149.86858729607775</v>
      </c>
      <c r="L1019" s="307"/>
      <c r="M1019" s="306"/>
      <c r="N1019" s="430">
        <f t="shared" si="138"/>
        <v>0</v>
      </c>
      <c r="O1019" s="499">
        <v>120</v>
      </c>
      <c r="P1019" s="500">
        <v>5</v>
      </c>
      <c r="Q1019" s="279"/>
      <c r="R1019" s="280">
        <v>0</v>
      </c>
      <c r="S1019" s="433">
        <f t="shared" si="136"/>
        <v>0</v>
      </c>
      <c r="T1019" s="281">
        <f t="shared" si="140"/>
        <v>0</v>
      </c>
      <c r="U1019" s="295" t="s">
        <v>1614</v>
      </c>
    </row>
    <row r="1020" spans="1:21" ht="12.75">
      <c r="A1020" s="157">
        <f t="shared" si="139"/>
        <v>1020</v>
      </c>
      <c r="B1020" s="219"/>
      <c r="C1020" s="219" t="s">
        <v>2747</v>
      </c>
      <c r="D1020" s="220" t="s">
        <v>2756</v>
      </c>
      <c r="E1020" s="231" t="s">
        <v>558</v>
      </c>
      <c r="F1020" s="219">
        <v>1</v>
      </c>
      <c r="G1020" s="225">
        <v>0</v>
      </c>
      <c r="H1020" s="589" t="s">
        <v>1563</v>
      </c>
      <c r="I1020" s="223">
        <v>24</v>
      </c>
      <c r="J1020" s="374">
        <v>6.244524470669906</v>
      </c>
      <c r="K1020" s="427">
        <f t="shared" si="137"/>
        <v>149.86858729607775</v>
      </c>
      <c r="L1020" s="307"/>
      <c r="M1020" s="306"/>
      <c r="N1020" s="430">
        <f t="shared" si="138"/>
        <v>0</v>
      </c>
      <c r="O1020" s="499">
        <v>0</v>
      </c>
      <c r="P1020" s="500">
        <v>0</v>
      </c>
      <c r="Q1020" s="279"/>
      <c r="R1020" s="280">
        <v>0</v>
      </c>
      <c r="S1020" s="433">
        <f t="shared" si="136"/>
        <v>0</v>
      </c>
      <c r="T1020" s="281">
        <f t="shared" si="140"/>
        <v>0</v>
      </c>
      <c r="U1020" s="295" t="s">
        <v>1614</v>
      </c>
    </row>
    <row r="1021" spans="1:21" ht="12.75">
      <c r="A1021" s="157">
        <f t="shared" si="139"/>
        <v>1021</v>
      </c>
      <c r="B1021" s="219"/>
      <c r="C1021" s="219" t="s">
        <v>2747</v>
      </c>
      <c r="D1021" s="220" t="s">
        <v>2757</v>
      </c>
      <c r="E1021" s="231" t="s">
        <v>558</v>
      </c>
      <c r="F1021" s="219">
        <v>1</v>
      </c>
      <c r="G1021" s="225">
        <v>0</v>
      </c>
      <c r="H1021" s="589" t="s">
        <v>1564</v>
      </c>
      <c r="I1021" s="223">
        <v>24</v>
      </c>
      <c r="J1021" s="374">
        <v>6.244524470669906</v>
      </c>
      <c r="K1021" s="427">
        <f t="shared" si="137"/>
        <v>149.86858729607775</v>
      </c>
      <c r="L1021" s="307"/>
      <c r="M1021" s="306"/>
      <c r="N1021" s="430">
        <f t="shared" si="138"/>
        <v>0</v>
      </c>
      <c r="O1021" s="499">
        <v>144</v>
      </c>
      <c r="P1021" s="500">
        <v>6</v>
      </c>
      <c r="Q1021" s="279"/>
      <c r="R1021" s="280">
        <v>0</v>
      </c>
      <c r="S1021" s="433">
        <f t="shared" si="136"/>
        <v>0</v>
      </c>
      <c r="T1021" s="281">
        <f t="shared" si="140"/>
        <v>0</v>
      </c>
      <c r="U1021" s="295" t="s">
        <v>1614</v>
      </c>
    </row>
    <row r="1022" spans="1:21" ht="12.75">
      <c r="A1022" s="157">
        <f t="shared" si="139"/>
        <v>1022</v>
      </c>
      <c r="B1022" s="219"/>
      <c r="C1022" s="219" t="s">
        <v>2747</v>
      </c>
      <c r="D1022" s="220" t="s">
        <v>2758</v>
      </c>
      <c r="E1022" s="231" t="s">
        <v>558</v>
      </c>
      <c r="F1022" s="219">
        <v>1</v>
      </c>
      <c r="G1022" s="225">
        <v>0</v>
      </c>
      <c r="H1022" s="592" t="s">
        <v>1565</v>
      </c>
      <c r="I1022" s="223">
        <v>24</v>
      </c>
      <c r="J1022" s="374">
        <v>6.244524470669906</v>
      </c>
      <c r="K1022" s="427">
        <f t="shared" si="137"/>
        <v>149.86858729607775</v>
      </c>
      <c r="L1022" s="307"/>
      <c r="M1022" s="306"/>
      <c r="N1022" s="430">
        <f t="shared" si="138"/>
        <v>0</v>
      </c>
      <c r="O1022" s="499">
        <v>72</v>
      </c>
      <c r="P1022" s="500">
        <v>3</v>
      </c>
      <c r="Q1022" s="279"/>
      <c r="R1022" s="280">
        <v>0</v>
      </c>
      <c r="S1022" s="433">
        <f t="shared" si="136"/>
        <v>0</v>
      </c>
      <c r="T1022" s="281">
        <f t="shared" si="140"/>
        <v>0</v>
      </c>
      <c r="U1022" s="295" t="s">
        <v>1614</v>
      </c>
    </row>
    <row r="1023" spans="1:21" ht="25.5">
      <c r="A1023" s="157">
        <f t="shared" si="139"/>
        <v>1023</v>
      </c>
      <c r="B1023" s="219"/>
      <c r="C1023" s="219" t="s">
        <v>2747</v>
      </c>
      <c r="D1023" s="220" t="s">
        <v>2759</v>
      </c>
      <c r="E1023" s="231" t="s">
        <v>558</v>
      </c>
      <c r="F1023" s="219">
        <v>1</v>
      </c>
      <c r="G1023" s="225">
        <v>0</v>
      </c>
      <c r="H1023" s="593" t="s">
        <v>1566</v>
      </c>
      <c r="I1023" s="223">
        <v>24</v>
      </c>
      <c r="J1023" s="374">
        <v>6.244524470669906</v>
      </c>
      <c r="K1023" s="427">
        <f t="shared" si="137"/>
        <v>149.86858729607775</v>
      </c>
      <c r="L1023" s="307"/>
      <c r="M1023" s="306"/>
      <c r="N1023" s="430">
        <f t="shared" si="138"/>
        <v>0</v>
      </c>
      <c r="O1023" s="499">
        <v>168</v>
      </c>
      <c r="P1023" s="500">
        <v>7</v>
      </c>
      <c r="Q1023" s="279"/>
      <c r="R1023" s="280">
        <v>0</v>
      </c>
      <c r="S1023" s="433">
        <f t="shared" si="136"/>
        <v>0</v>
      </c>
      <c r="T1023" s="281">
        <f t="shared" si="140"/>
        <v>0</v>
      </c>
      <c r="U1023" s="295" t="s">
        <v>1614</v>
      </c>
    </row>
    <row r="1024" spans="1:21" ht="12.75">
      <c r="A1024" s="157">
        <f t="shared" si="139"/>
        <v>1024</v>
      </c>
      <c r="B1024" s="219"/>
      <c r="C1024" s="219" t="s">
        <v>2747</v>
      </c>
      <c r="D1024" s="220" t="s">
        <v>2760</v>
      </c>
      <c r="E1024" s="231" t="s">
        <v>558</v>
      </c>
      <c r="F1024" s="219">
        <v>1</v>
      </c>
      <c r="G1024" s="225">
        <v>0</v>
      </c>
      <c r="H1024" s="592" t="s">
        <v>1567</v>
      </c>
      <c r="I1024" s="223">
        <v>24</v>
      </c>
      <c r="J1024" s="374">
        <v>6.244524470669906</v>
      </c>
      <c r="K1024" s="427">
        <f t="shared" si="137"/>
        <v>149.86858729607775</v>
      </c>
      <c r="L1024" s="307"/>
      <c r="M1024" s="306"/>
      <c r="N1024" s="430">
        <f t="shared" si="138"/>
        <v>0</v>
      </c>
      <c r="O1024" s="499">
        <v>0</v>
      </c>
      <c r="P1024" s="500">
        <v>0</v>
      </c>
      <c r="Q1024" s="279"/>
      <c r="R1024" s="280">
        <v>0</v>
      </c>
      <c r="S1024" s="433">
        <f t="shared" si="136"/>
        <v>0</v>
      </c>
      <c r="T1024" s="281">
        <f t="shared" si="140"/>
        <v>0</v>
      </c>
      <c r="U1024" s="295" t="s">
        <v>1614</v>
      </c>
    </row>
    <row r="1025" spans="1:21" ht="12.75">
      <c r="A1025" s="157">
        <f t="shared" si="139"/>
        <v>1025</v>
      </c>
      <c r="B1025" s="219"/>
      <c r="C1025" s="219" t="s">
        <v>2747</v>
      </c>
      <c r="D1025" s="220" t="s">
        <v>2761</v>
      </c>
      <c r="E1025" s="231" t="s">
        <v>558</v>
      </c>
      <c r="F1025" s="219">
        <v>1</v>
      </c>
      <c r="G1025" s="225">
        <v>0</v>
      </c>
      <c r="H1025" s="592" t="s">
        <v>1568</v>
      </c>
      <c r="I1025" s="223">
        <v>24</v>
      </c>
      <c r="J1025" s="374">
        <v>6.244524470669906</v>
      </c>
      <c r="K1025" s="427">
        <f t="shared" si="137"/>
        <v>149.86858729607775</v>
      </c>
      <c r="L1025" s="307"/>
      <c r="M1025" s="306"/>
      <c r="N1025" s="430">
        <f t="shared" si="138"/>
        <v>0</v>
      </c>
      <c r="O1025" s="499">
        <v>48</v>
      </c>
      <c r="P1025" s="500">
        <v>2</v>
      </c>
      <c r="Q1025" s="279"/>
      <c r="R1025" s="280">
        <v>0</v>
      </c>
      <c r="S1025" s="433">
        <f t="shared" si="136"/>
        <v>0</v>
      </c>
      <c r="T1025" s="281">
        <f t="shared" si="140"/>
        <v>0</v>
      </c>
      <c r="U1025" s="295" t="s">
        <v>1614</v>
      </c>
    </row>
    <row r="1026" spans="1:21" ht="12.75">
      <c r="A1026" s="157">
        <f t="shared" si="139"/>
        <v>1026</v>
      </c>
      <c r="B1026" s="219"/>
      <c r="C1026" s="219" t="s">
        <v>2747</v>
      </c>
      <c r="D1026" s="220" t="s">
        <v>2762</v>
      </c>
      <c r="E1026" s="231" t="s">
        <v>558</v>
      </c>
      <c r="F1026" s="219">
        <v>1</v>
      </c>
      <c r="G1026" s="225">
        <v>0</v>
      </c>
      <c r="H1026" s="592" t="s">
        <v>1569</v>
      </c>
      <c r="I1026" s="223">
        <v>24</v>
      </c>
      <c r="J1026" s="374">
        <v>6.244524470669906</v>
      </c>
      <c r="K1026" s="427">
        <f t="shared" si="137"/>
        <v>149.86858729607775</v>
      </c>
      <c r="L1026" s="307"/>
      <c r="M1026" s="306"/>
      <c r="N1026" s="430">
        <f t="shared" si="138"/>
        <v>0</v>
      </c>
      <c r="O1026" s="499">
        <v>168</v>
      </c>
      <c r="P1026" s="500">
        <v>7</v>
      </c>
      <c r="Q1026" s="279"/>
      <c r="R1026" s="280">
        <v>0</v>
      </c>
      <c r="S1026" s="433">
        <f t="shared" si="136"/>
        <v>0</v>
      </c>
      <c r="T1026" s="281">
        <f t="shared" si="140"/>
        <v>0</v>
      </c>
      <c r="U1026" s="295" t="s">
        <v>1614</v>
      </c>
    </row>
    <row r="1027" spans="1:21" ht="12.75">
      <c r="A1027" s="157">
        <f t="shared" si="139"/>
        <v>1027</v>
      </c>
      <c r="B1027" s="219"/>
      <c r="C1027" s="219" t="s">
        <v>1383</v>
      </c>
      <c r="D1027" s="220" t="s">
        <v>2763</v>
      </c>
      <c r="E1027" s="231" t="s">
        <v>558</v>
      </c>
      <c r="F1027" s="219">
        <v>1</v>
      </c>
      <c r="G1027" s="225">
        <v>1</v>
      </c>
      <c r="H1027" s="592" t="s">
        <v>1570</v>
      </c>
      <c r="I1027" s="223">
        <v>6</v>
      </c>
      <c r="J1027" s="374">
        <v>31.705</v>
      </c>
      <c r="K1027" s="427">
        <f t="shared" si="137"/>
        <v>190.23</v>
      </c>
      <c r="L1027" s="307"/>
      <c r="M1027" s="306"/>
      <c r="N1027" s="430">
        <f t="shared" si="138"/>
        <v>0</v>
      </c>
      <c r="O1027" s="499">
        <v>54</v>
      </c>
      <c r="P1027" s="500">
        <v>9</v>
      </c>
      <c r="Q1027" s="279"/>
      <c r="R1027" s="280">
        <v>0</v>
      </c>
      <c r="S1027" s="433">
        <f t="shared" si="136"/>
        <v>0</v>
      </c>
      <c r="T1027" s="281">
        <f t="shared" si="140"/>
        <v>0</v>
      </c>
      <c r="U1027" s="295" t="s">
        <v>1614</v>
      </c>
    </row>
    <row r="1028" spans="1:21" ht="12.75">
      <c r="A1028" s="157">
        <f t="shared" si="139"/>
        <v>1028</v>
      </c>
      <c r="B1028" s="219"/>
      <c r="C1028" s="219" t="s">
        <v>1383</v>
      </c>
      <c r="D1028" s="220" t="s">
        <v>2764</v>
      </c>
      <c r="E1028" s="231" t="s">
        <v>558</v>
      </c>
      <c r="F1028" s="219">
        <v>1</v>
      </c>
      <c r="G1028" s="225">
        <v>1</v>
      </c>
      <c r="H1028" s="592" t="s">
        <v>1571</v>
      </c>
      <c r="I1028" s="223">
        <v>6</v>
      </c>
      <c r="J1028" s="374">
        <v>31.705</v>
      </c>
      <c r="K1028" s="427">
        <f t="shared" si="137"/>
        <v>190.23</v>
      </c>
      <c r="L1028" s="307"/>
      <c r="M1028" s="306"/>
      <c r="N1028" s="430">
        <f t="shared" si="138"/>
        <v>0</v>
      </c>
      <c r="O1028" s="499">
        <v>36</v>
      </c>
      <c r="P1028" s="500">
        <v>6</v>
      </c>
      <c r="Q1028" s="279"/>
      <c r="R1028" s="280">
        <v>0</v>
      </c>
      <c r="S1028" s="433">
        <f t="shared" si="136"/>
        <v>0</v>
      </c>
      <c r="T1028" s="281">
        <f t="shared" si="140"/>
        <v>0</v>
      </c>
      <c r="U1028" s="295" t="s">
        <v>1614</v>
      </c>
    </row>
    <row r="1029" spans="1:21" ht="12.75">
      <c r="A1029" s="157">
        <f t="shared" si="139"/>
        <v>1029</v>
      </c>
      <c r="B1029" s="219"/>
      <c r="C1029" s="219" t="s">
        <v>1383</v>
      </c>
      <c r="D1029" s="220" t="s">
        <v>2765</v>
      </c>
      <c r="E1029" s="231" t="s">
        <v>558</v>
      </c>
      <c r="F1029" s="219">
        <v>1</v>
      </c>
      <c r="G1029" s="225">
        <v>1</v>
      </c>
      <c r="H1029" s="592" t="s">
        <v>1572</v>
      </c>
      <c r="I1029" s="223">
        <v>6</v>
      </c>
      <c r="J1029" s="374">
        <v>23.96806559499407</v>
      </c>
      <c r="K1029" s="427">
        <f t="shared" si="137"/>
        <v>143.8083935699644</v>
      </c>
      <c r="L1029" s="307"/>
      <c r="M1029" s="306"/>
      <c r="N1029" s="430">
        <f t="shared" si="138"/>
        <v>0</v>
      </c>
      <c r="O1029" s="499">
        <v>0</v>
      </c>
      <c r="P1029" s="500">
        <v>0</v>
      </c>
      <c r="Q1029" s="279"/>
      <c r="R1029" s="280">
        <v>0</v>
      </c>
      <c r="S1029" s="433">
        <f t="shared" si="136"/>
        <v>0</v>
      </c>
      <c r="T1029" s="281">
        <f t="shared" si="140"/>
        <v>0</v>
      </c>
      <c r="U1029" s="295" t="s">
        <v>1614</v>
      </c>
    </row>
    <row r="1030" spans="1:21" ht="12.75">
      <c r="A1030" s="157">
        <f t="shared" si="139"/>
        <v>1030</v>
      </c>
      <c r="B1030" s="219"/>
      <c r="C1030" s="219" t="s">
        <v>1383</v>
      </c>
      <c r="D1030" s="220" t="s">
        <v>2766</v>
      </c>
      <c r="E1030" s="231" t="s">
        <v>558</v>
      </c>
      <c r="F1030" s="219">
        <v>1</v>
      </c>
      <c r="G1030" s="225">
        <v>1</v>
      </c>
      <c r="H1030" s="592" t="s">
        <v>1573</v>
      </c>
      <c r="I1030" s="223">
        <v>6</v>
      </c>
      <c r="J1030" s="374">
        <v>23.96806559499407</v>
      </c>
      <c r="K1030" s="427">
        <f t="shared" si="137"/>
        <v>143.8083935699644</v>
      </c>
      <c r="L1030" s="307"/>
      <c r="M1030" s="306"/>
      <c r="N1030" s="430">
        <f t="shared" si="138"/>
        <v>0</v>
      </c>
      <c r="O1030" s="499">
        <v>0</v>
      </c>
      <c r="P1030" s="500">
        <v>0</v>
      </c>
      <c r="Q1030" s="279"/>
      <c r="R1030" s="280">
        <v>0</v>
      </c>
      <c r="S1030" s="433">
        <f t="shared" si="136"/>
        <v>0</v>
      </c>
      <c r="T1030" s="281">
        <f t="shared" si="140"/>
        <v>0</v>
      </c>
      <c r="U1030" s="295" t="s">
        <v>1614</v>
      </c>
    </row>
    <row r="1031" spans="1:21" ht="12.75">
      <c r="A1031" s="157">
        <f t="shared" si="139"/>
        <v>1031</v>
      </c>
      <c r="B1031" s="219"/>
      <c r="C1031" s="219" t="s">
        <v>1383</v>
      </c>
      <c r="D1031" s="220" t="s">
        <v>2767</v>
      </c>
      <c r="E1031" s="231" t="s">
        <v>558</v>
      </c>
      <c r="F1031" s="219">
        <v>1</v>
      </c>
      <c r="G1031" s="225">
        <v>1</v>
      </c>
      <c r="H1031" s="592" t="s">
        <v>1574</v>
      </c>
      <c r="I1031" s="223">
        <v>6</v>
      </c>
      <c r="J1031" s="374">
        <v>23.96806559499407</v>
      </c>
      <c r="K1031" s="427">
        <f t="shared" si="137"/>
        <v>143.8083935699644</v>
      </c>
      <c r="L1031" s="307"/>
      <c r="M1031" s="306"/>
      <c r="N1031" s="430">
        <f t="shared" si="138"/>
        <v>0</v>
      </c>
      <c r="O1031" s="499">
        <v>42</v>
      </c>
      <c r="P1031" s="500">
        <v>7</v>
      </c>
      <c r="Q1031" s="279"/>
      <c r="R1031" s="280">
        <v>0</v>
      </c>
      <c r="S1031" s="433">
        <f t="shared" si="136"/>
        <v>0</v>
      </c>
      <c r="T1031" s="281">
        <f t="shared" si="140"/>
        <v>0</v>
      </c>
      <c r="U1031" s="295" t="s">
        <v>1614</v>
      </c>
    </row>
    <row r="1032" spans="1:21" ht="12.75">
      <c r="A1032" s="157">
        <f t="shared" si="139"/>
        <v>1032</v>
      </c>
      <c r="B1032" s="219"/>
      <c r="C1032" s="219" t="s">
        <v>1383</v>
      </c>
      <c r="D1032" s="220" t="s">
        <v>2768</v>
      </c>
      <c r="E1032" s="231" t="s">
        <v>558</v>
      </c>
      <c r="F1032" s="219">
        <v>1</v>
      </c>
      <c r="G1032" s="225">
        <v>1</v>
      </c>
      <c r="H1032" s="594" t="s">
        <v>1384</v>
      </c>
      <c r="I1032" s="223">
        <v>6</v>
      </c>
      <c r="J1032" s="374">
        <v>36.127500000000005</v>
      </c>
      <c r="K1032" s="427">
        <f t="shared" si="137"/>
        <v>216.76500000000004</v>
      </c>
      <c r="L1032" s="307"/>
      <c r="M1032" s="306"/>
      <c r="N1032" s="430">
        <f t="shared" si="138"/>
        <v>0</v>
      </c>
      <c r="O1032" s="499">
        <v>0</v>
      </c>
      <c r="P1032" s="500">
        <v>0</v>
      </c>
      <c r="Q1032" s="279"/>
      <c r="R1032" s="280">
        <v>0</v>
      </c>
      <c r="S1032" s="433">
        <f t="shared" si="136"/>
        <v>0</v>
      </c>
      <c r="T1032" s="281">
        <f t="shared" si="140"/>
        <v>0</v>
      </c>
      <c r="U1032" s="295" t="s">
        <v>1614</v>
      </c>
    </row>
    <row r="1033" spans="1:21" ht="25.5">
      <c r="A1033" s="157">
        <f t="shared" si="139"/>
        <v>1033</v>
      </c>
      <c r="B1033" s="219"/>
      <c r="C1033" s="219" t="s">
        <v>982</v>
      </c>
      <c r="D1033" s="220" t="s">
        <v>2769</v>
      </c>
      <c r="E1033" s="231" t="s">
        <v>558</v>
      </c>
      <c r="F1033" s="219">
        <v>1</v>
      </c>
      <c r="G1033" s="225">
        <v>1</v>
      </c>
      <c r="H1033" s="593" t="s">
        <v>1575</v>
      </c>
      <c r="I1033" s="223">
        <v>6</v>
      </c>
      <c r="J1033" s="374">
        <v>23.236101578586133</v>
      </c>
      <c r="K1033" s="427">
        <f t="shared" si="137"/>
        <v>139.4166094715168</v>
      </c>
      <c r="L1033" s="307"/>
      <c r="M1033" s="306"/>
      <c r="N1033" s="430">
        <f t="shared" si="138"/>
        <v>0</v>
      </c>
      <c r="O1033" s="499">
        <v>0</v>
      </c>
      <c r="P1033" s="500">
        <v>0</v>
      </c>
      <c r="Q1033" s="279"/>
      <c r="R1033" s="280">
        <v>0</v>
      </c>
      <c r="S1033" s="433">
        <f t="shared" si="136"/>
        <v>0</v>
      </c>
      <c r="T1033" s="281">
        <f t="shared" si="140"/>
        <v>0</v>
      </c>
      <c r="U1033" s="295" t="s">
        <v>1614</v>
      </c>
    </row>
    <row r="1034" spans="1:21" ht="25.5">
      <c r="A1034" s="157">
        <f t="shared" si="139"/>
        <v>1034</v>
      </c>
      <c r="B1034" s="219"/>
      <c r="C1034" s="219" t="s">
        <v>982</v>
      </c>
      <c r="D1034" s="220" t="s">
        <v>2770</v>
      </c>
      <c r="E1034" s="231" t="s">
        <v>558</v>
      </c>
      <c r="F1034" s="219">
        <v>1</v>
      </c>
      <c r="G1034" s="225">
        <v>1</v>
      </c>
      <c r="H1034" s="593" t="s">
        <v>772</v>
      </c>
      <c r="I1034" s="223">
        <v>6</v>
      </c>
      <c r="J1034" s="374">
        <v>25.787499999999998</v>
      </c>
      <c r="K1034" s="427">
        <f t="shared" si="137"/>
        <v>154.725</v>
      </c>
      <c r="L1034" s="307"/>
      <c r="M1034" s="306"/>
      <c r="N1034" s="430">
        <f t="shared" si="138"/>
        <v>0</v>
      </c>
      <c r="O1034" s="499">
        <v>0</v>
      </c>
      <c r="P1034" s="500">
        <v>0</v>
      </c>
      <c r="Q1034" s="279"/>
      <c r="R1034" s="280">
        <v>0</v>
      </c>
      <c r="S1034" s="433">
        <f t="shared" si="136"/>
        <v>0</v>
      </c>
      <c r="T1034" s="281">
        <f t="shared" si="140"/>
        <v>0</v>
      </c>
      <c r="U1034" s="295" t="s">
        <v>1614</v>
      </c>
    </row>
    <row r="1035" spans="1:21" ht="25.5">
      <c r="A1035" s="157">
        <f t="shared" si="139"/>
        <v>1035</v>
      </c>
      <c r="B1035" s="219"/>
      <c r="C1035" s="219" t="s">
        <v>982</v>
      </c>
      <c r="D1035" s="220" t="s">
        <v>2771</v>
      </c>
      <c r="E1035" s="231" t="s">
        <v>558</v>
      </c>
      <c r="F1035" s="219">
        <v>1</v>
      </c>
      <c r="G1035" s="225">
        <v>1</v>
      </c>
      <c r="H1035" s="593" t="s">
        <v>773</v>
      </c>
      <c r="I1035" s="223">
        <v>6</v>
      </c>
      <c r="J1035" s="374">
        <v>23.236101578586133</v>
      </c>
      <c r="K1035" s="427">
        <f t="shared" si="137"/>
        <v>139.4166094715168</v>
      </c>
      <c r="L1035" s="307"/>
      <c r="M1035" s="306"/>
      <c r="N1035" s="430">
        <f t="shared" si="138"/>
        <v>0</v>
      </c>
      <c r="O1035" s="499">
        <v>0</v>
      </c>
      <c r="P1035" s="500">
        <v>0</v>
      </c>
      <c r="Q1035" s="279"/>
      <c r="R1035" s="280">
        <v>0</v>
      </c>
      <c r="S1035" s="433">
        <f t="shared" si="136"/>
        <v>0</v>
      </c>
      <c r="T1035" s="281">
        <f t="shared" si="140"/>
        <v>0</v>
      </c>
      <c r="U1035" s="295" t="s">
        <v>1614</v>
      </c>
    </row>
    <row r="1036" spans="1:21" ht="25.5">
      <c r="A1036" s="157">
        <f t="shared" si="139"/>
        <v>1036</v>
      </c>
      <c r="B1036" s="219"/>
      <c r="C1036" s="219" t="s">
        <v>982</v>
      </c>
      <c r="D1036" s="220" t="s">
        <v>2772</v>
      </c>
      <c r="E1036" s="231" t="s">
        <v>558</v>
      </c>
      <c r="F1036" s="219">
        <v>1</v>
      </c>
      <c r="G1036" s="225">
        <v>1</v>
      </c>
      <c r="H1036" s="593" t="s">
        <v>774</v>
      </c>
      <c r="I1036" s="223">
        <v>6</v>
      </c>
      <c r="J1036" s="374">
        <v>23.236101578586133</v>
      </c>
      <c r="K1036" s="427">
        <f t="shared" si="137"/>
        <v>139.4166094715168</v>
      </c>
      <c r="L1036" s="307"/>
      <c r="M1036" s="306"/>
      <c r="N1036" s="430">
        <f t="shared" si="138"/>
        <v>0</v>
      </c>
      <c r="O1036" s="499">
        <v>0</v>
      </c>
      <c r="P1036" s="500">
        <v>0</v>
      </c>
      <c r="Q1036" s="279"/>
      <c r="R1036" s="280">
        <v>0</v>
      </c>
      <c r="S1036" s="433">
        <f t="shared" si="136"/>
        <v>0</v>
      </c>
      <c r="T1036" s="281">
        <f t="shared" si="140"/>
        <v>0</v>
      </c>
      <c r="U1036" s="295" t="s">
        <v>1614</v>
      </c>
    </row>
    <row r="1037" spans="1:21" ht="12.75">
      <c r="A1037" s="157">
        <f t="shared" si="139"/>
        <v>1037</v>
      </c>
      <c r="B1037" s="219"/>
      <c r="C1037" s="219" t="s">
        <v>982</v>
      </c>
      <c r="D1037" s="220" t="s">
        <v>1960</v>
      </c>
      <c r="E1037" s="231" t="s">
        <v>558</v>
      </c>
      <c r="F1037" s="219">
        <v>1</v>
      </c>
      <c r="G1037" s="225">
        <v>1</v>
      </c>
      <c r="H1037" s="595" t="s">
        <v>1381</v>
      </c>
      <c r="I1037" s="223">
        <v>3</v>
      </c>
      <c r="J1037" s="374">
        <v>62.865</v>
      </c>
      <c r="K1037" s="427">
        <f t="shared" si="137"/>
        <v>188.595</v>
      </c>
      <c r="L1037" s="307"/>
      <c r="M1037" s="306"/>
      <c r="N1037" s="430">
        <f t="shared" si="138"/>
        <v>0</v>
      </c>
      <c r="O1037" s="499">
        <v>27</v>
      </c>
      <c r="P1037" s="500">
        <v>9</v>
      </c>
      <c r="Q1037" s="279"/>
      <c r="R1037" s="280">
        <v>0</v>
      </c>
      <c r="S1037" s="433">
        <f>R1037*J1037</f>
        <v>0</v>
      </c>
      <c r="T1037" s="281">
        <f t="shared" si="140"/>
        <v>0</v>
      </c>
      <c r="U1037" s="295" t="s">
        <v>1614</v>
      </c>
    </row>
    <row r="1038" spans="1:21" ht="12.75">
      <c r="A1038" s="157">
        <f t="shared" si="139"/>
        <v>1038</v>
      </c>
      <c r="B1038" s="219"/>
      <c r="C1038" s="219" t="s">
        <v>982</v>
      </c>
      <c r="D1038" s="220" t="s">
        <v>1961</v>
      </c>
      <c r="E1038" s="231" t="s">
        <v>558</v>
      </c>
      <c r="F1038" s="219">
        <v>1</v>
      </c>
      <c r="G1038" s="225">
        <v>1</v>
      </c>
      <c r="H1038" s="595" t="s">
        <v>1382</v>
      </c>
      <c r="I1038" s="223">
        <v>3</v>
      </c>
      <c r="J1038" s="374">
        <v>62.865</v>
      </c>
      <c r="K1038" s="427">
        <f t="shared" si="137"/>
        <v>188.595</v>
      </c>
      <c r="L1038" s="307"/>
      <c r="M1038" s="306"/>
      <c r="N1038" s="430">
        <f t="shared" si="138"/>
        <v>0</v>
      </c>
      <c r="O1038" s="499">
        <v>0</v>
      </c>
      <c r="P1038" s="500">
        <v>0</v>
      </c>
      <c r="Q1038" s="279"/>
      <c r="R1038" s="280">
        <v>0</v>
      </c>
      <c r="S1038" s="433">
        <f>R1038*J1038</f>
        <v>0</v>
      </c>
      <c r="T1038" s="281">
        <f t="shared" si="140"/>
        <v>0</v>
      </c>
      <c r="U1038" s="295" t="s">
        <v>1614</v>
      </c>
    </row>
    <row r="1039" spans="1:21" ht="25.5">
      <c r="A1039" s="157">
        <f t="shared" si="139"/>
        <v>1039</v>
      </c>
      <c r="B1039" s="219"/>
      <c r="C1039" s="219" t="s">
        <v>982</v>
      </c>
      <c r="D1039" s="220" t="s">
        <v>1197</v>
      </c>
      <c r="E1039" s="231" t="s">
        <v>558</v>
      </c>
      <c r="F1039" s="219">
        <v>1</v>
      </c>
      <c r="G1039" s="225">
        <v>1</v>
      </c>
      <c r="H1039" s="593" t="s">
        <v>3052</v>
      </c>
      <c r="I1039" s="223">
        <v>3</v>
      </c>
      <c r="J1039" s="374">
        <v>62.865</v>
      </c>
      <c r="K1039" s="427">
        <f t="shared" si="137"/>
        <v>188.595</v>
      </c>
      <c r="L1039" s="307"/>
      <c r="M1039" s="306"/>
      <c r="N1039" s="430">
        <f t="shared" si="138"/>
        <v>0</v>
      </c>
      <c r="O1039" s="499">
        <v>24</v>
      </c>
      <c r="P1039" s="500">
        <v>8</v>
      </c>
      <c r="Q1039" s="279"/>
      <c r="R1039" s="280">
        <v>0</v>
      </c>
      <c r="S1039" s="433">
        <f aca="true" t="shared" si="141" ref="S1039:S1109">R1039*J1039</f>
        <v>0</v>
      </c>
      <c r="T1039" s="281">
        <f t="shared" si="140"/>
        <v>0</v>
      </c>
      <c r="U1039" s="295" t="s">
        <v>1614</v>
      </c>
    </row>
    <row r="1040" spans="1:21" ht="25.5">
      <c r="A1040" s="157">
        <f t="shared" si="139"/>
        <v>1040</v>
      </c>
      <c r="B1040" s="219"/>
      <c r="C1040" s="219" t="s">
        <v>1198</v>
      </c>
      <c r="D1040" s="220" t="s">
        <v>2773</v>
      </c>
      <c r="E1040" s="231" t="s">
        <v>558</v>
      </c>
      <c r="F1040" s="219">
        <v>1</v>
      </c>
      <c r="G1040" s="225">
        <v>1</v>
      </c>
      <c r="H1040" s="593" t="s">
        <v>1370</v>
      </c>
      <c r="I1040" s="223">
        <v>10</v>
      </c>
      <c r="J1040" s="374">
        <v>14.853277835587928</v>
      </c>
      <c r="K1040" s="427">
        <f t="shared" si="137"/>
        <v>148.5327783558793</v>
      </c>
      <c r="L1040" s="307"/>
      <c r="M1040" s="306"/>
      <c r="N1040" s="430">
        <f t="shared" si="138"/>
        <v>0</v>
      </c>
      <c r="O1040" s="499">
        <v>0</v>
      </c>
      <c r="P1040" s="500">
        <v>0</v>
      </c>
      <c r="Q1040" s="279"/>
      <c r="R1040" s="280">
        <v>0</v>
      </c>
      <c r="S1040" s="433">
        <f t="shared" si="141"/>
        <v>0</v>
      </c>
      <c r="T1040" s="281">
        <f t="shared" si="140"/>
        <v>0</v>
      </c>
      <c r="U1040" s="295" t="s">
        <v>1614</v>
      </c>
    </row>
    <row r="1041" spans="1:21" ht="25.5">
      <c r="A1041" s="157">
        <f t="shared" si="139"/>
        <v>1041</v>
      </c>
      <c r="B1041" s="219"/>
      <c r="C1041" s="219" t="s">
        <v>1198</v>
      </c>
      <c r="D1041" s="220" t="s">
        <v>2774</v>
      </c>
      <c r="E1041" s="231" t="s">
        <v>558</v>
      </c>
      <c r="F1041" s="219">
        <v>1</v>
      </c>
      <c r="G1041" s="225">
        <v>0</v>
      </c>
      <c r="H1041" s="593" t="s">
        <v>1371</v>
      </c>
      <c r="I1041" s="223">
        <v>10</v>
      </c>
      <c r="J1041" s="374">
        <v>14.853277835587928</v>
      </c>
      <c r="K1041" s="427">
        <f t="shared" si="137"/>
        <v>148.5327783558793</v>
      </c>
      <c r="L1041" s="307"/>
      <c r="M1041" s="306"/>
      <c r="N1041" s="430">
        <f t="shared" si="138"/>
        <v>0</v>
      </c>
      <c r="O1041" s="499">
        <v>0</v>
      </c>
      <c r="P1041" s="500">
        <v>0</v>
      </c>
      <c r="Q1041" s="279"/>
      <c r="R1041" s="280">
        <v>0</v>
      </c>
      <c r="S1041" s="433">
        <f t="shared" si="141"/>
        <v>0</v>
      </c>
      <c r="T1041" s="281">
        <f t="shared" si="140"/>
        <v>0</v>
      </c>
      <c r="U1041" s="295" t="s">
        <v>1614</v>
      </c>
    </row>
    <row r="1042" spans="1:21" ht="25.5">
      <c r="A1042" s="157">
        <f t="shared" si="139"/>
        <v>1042</v>
      </c>
      <c r="B1042" s="219"/>
      <c r="C1042" s="219" t="s">
        <v>1198</v>
      </c>
      <c r="D1042" s="220" t="s">
        <v>2775</v>
      </c>
      <c r="E1042" s="231" t="s">
        <v>558</v>
      </c>
      <c r="F1042" s="219">
        <v>1</v>
      </c>
      <c r="G1042" s="225">
        <v>0</v>
      </c>
      <c r="H1042" s="593" t="s">
        <v>1372</v>
      </c>
      <c r="I1042" s="223">
        <v>10</v>
      </c>
      <c r="J1042" s="374">
        <v>14.853277835587928</v>
      </c>
      <c r="K1042" s="427">
        <f t="shared" si="137"/>
        <v>148.5327783558793</v>
      </c>
      <c r="L1042" s="307"/>
      <c r="M1042" s="306"/>
      <c r="N1042" s="430">
        <f t="shared" si="138"/>
        <v>0</v>
      </c>
      <c r="O1042" s="499">
        <v>0</v>
      </c>
      <c r="P1042" s="500">
        <v>0</v>
      </c>
      <c r="Q1042" s="279"/>
      <c r="R1042" s="280">
        <v>0</v>
      </c>
      <c r="S1042" s="433">
        <f t="shared" si="141"/>
        <v>0</v>
      </c>
      <c r="T1042" s="281">
        <f t="shared" si="140"/>
        <v>0</v>
      </c>
      <c r="U1042" s="295" t="s">
        <v>1614</v>
      </c>
    </row>
    <row r="1043" spans="1:21" ht="25.5">
      <c r="A1043" s="157">
        <f t="shared" si="139"/>
        <v>1043</v>
      </c>
      <c r="B1043" s="219"/>
      <c r="C1043" s="219" t="s">
        <v>1198</v>
      </c>
      <c r="D1043" s="220" t="s">
        <v>2776</v>
      </c>
      <c r="E1043" s="231" t="s">
        <v>558</v>
      </c>
      <c r="F1043" s="219">
        <v>1</v>
      </c>
      <c r="G1043" s="225">
        <v>0</v>
      </c>
      <c r="H1043" s="593" t="s">
        <v>744</v>
      </c>
      <c r="I1043" s="223">
        <v>10</v>
      </c>
      <c r="J1043" s="374">
        <v>14.853277835587928</v>
      </c>
      <c r="K1043" s="427">
        <f t="shared" si="137"/>
        <v>148.5327783558793</v>
      </c>
      <c r="L1043" s="307"/>
      <c r="M1043" s="306"/>
      <c r="N1043" s="430">
        <f t="shared" si="138"/>
        <v>0</v>
      </c>
      <c r="O1043" s="499">
        <v>10</v>
      </c>
      <c r="P1043" s="500">
        <v>1</v>
      </c>
      <c r="Q1043" s="279"/>
      <c r="R1043" s="280">
        <v>0</v>
      </c>
      <c r="S1043" s="433">
        <f t="shared" si="141"/>
        <v>0</v>
      </c>
      <c r="T1043" s="281">
        <f t="shared" si="140"/>
        <v>0</v>
      </c>
      <c r="U1043" s="295" t="s">
        <v>1614</v>
      </c>
    </row>
    <row r="1044" spans="1:21" ht="25.5">
      <c r="A1044" s="157">
        <f t="shared" si="139"/>
        <v>1044</v>
      </c>
      <c r="B1044" s="219"/>
      <c r="C1044" s="219" t="s">
        <v>1198</v>
      </c>
      <c r="D1044" s="220" t="s">
        <v>2777</v>
      </c>
      <c r="E1044" s="231" t="s">
        <v>558</v>
      </c>
      <c r="F1044" s="219">
        <v>1</v>
      </c>
      <c r="G1044" s="225">
        <v>0</v>
      </c>
      <c r="H1044" s="593" t="s">
        <v>745</v>
      </c>
      <c r="I1044" s="223">
        <v>10</v>
      </c>
      <c r="J1044" s="374">
        <v>14.853277835587928</v>
      </c>
      <c r="K1044" s="427">
        <f t="shared" si="137"/>
        <v>148.5327783558793</v>
      </c>
      <c r="L1044" s="307"/>
      <c r="M1044" s="306"/>
      <c r="N1044" s="430">
        <f t="shared" si="138"/>
        <v>0</v>
      </c>
      <c r="O1044" s="499">
        <v>0</v>
      </c>
      <c r="P1044" s="500">
        <v>0</v>
      </c>
      <c r="Q1044" s="279"/>
      <c r="R1044" s="280">
        <v>0</v>
      </c>
      <c r="S1044" s="433">
        <f t="shared" si="141"/>
        <v>0</v>
      </c>
      <c r="T1044" s="281">
        <f t="shared" si="140"/>
        <v>0</v>
      </c>
      <c r="U1044" s="295" t="s">
        <v>1614</v>
      </c>
    </row>
    <row r="1045" spans="1:21" ht="25.5">
      <c r="A1045" s="157">
        <f t="shared" si="139"/>
        <v>1045</v>
      </c>
      <c r="B1045" s="219"/>
      <c r="C1045" s="219" t="s">
        <v>1198</v>
      </c>
      <c r="D1045" s="220" t="s">
        <v>2778</v>
      </c>
      <c r="E1045" s="231" t="s">
        <v>558</v>
      </c>
      <c r="F1045" s="219">
        <v>1</v>
      </c>
      <c r="G1045" s="225">
        <v>0</v>
      </c>
      <c r="H1045" s="593" t="s">
        <v>746</v>
      </c>
      <c r="I1045" s="223">
        <v>10</v>
      </c>
      <c r="J1045" s="374">
        <v>14.853277835587928</v>
      </c>
      <c r="K1045" s="427">
        <f t="shared" si="137"/>
        <v>148.5327783558793</v>
      </c>
      <c r="L1045" s="307"/>
      <c r="M1045" s="306"/>
      <c r="N1045" s="430">
        <f t="shared" si="138"/>
        <v>0</v>
      </c>
      <c r="O1045" s="499">
        <v>0</v>
      </c>
      <c r="P1045" s="500">
        <v>0</v>
      </c>
      <c r="Q1045" s="279"/>
      <c r="R1045" s="280">
        <v>0</v>
      </c>
      <c r="S1045" s="433">
        <f t="shared" si="141"/>
        <v>0</v>
      </c>
      <c r="T1045" s="281">
        <f t="shared" si="140"/>
        <v>0</v>
      </c>
      <c r="U1045" s="295" t="s">
        <v>1614</v>
      </c>
    </row>
    <row r="1046" spans="1:21" ht="25.5">
      <c r="A1046" s="157">
        <f t="shared" si="139"/>
        <v>1046</v>
      </c>
      <c r="B1046" s="219"/>
      <c r="C1046" s="219" t="s">
        <v>1198</v>
      </c>
      <c r="D1046" s="220" t="s">
        <v>2779</v>
      </c>
      <c r="E1046" s="231" t="s">
        <v>558</v>
      </c>
      <c r="F1046" s="219">
        <v>1</v>
      </c>
      <c r="G1046" s="225">
        <v>1</v>
      </c>
      <c r="H1046" s="593" t="s">
        <v>845</v>
      </c>
      <c r="I1046" s="223">
        <v>10</v>
      </c>
      <c r="J1046" s="374">
        <v>14.853277835587928</v>
      </c>
      <c r="K1046" s="427">
        <f t="shared" si="137"/>
        <v>148.5327783558793</v>
      </c>
      <c r="L1046" s="307"/>
      <c r="M1046" s="306"/>
      <c r="N1046" s="430">
        <f t="shared" si="138"/>
        <v>0</v>
      </c>
      <c r="O1046" s="499">
        <v>0</v>
      </c>
      <c r="P1046" s="500">
        <v>0</v>
      </c>
      <c r="Q1046" s="279"/>
      <c r="R1046" s="280">
        <v>0</v>
      </c>
      <c r="S1046" s="433">
        <f t="shared" si="141"/>
        <v>0</v>
      </c>
      <c r="T1046" s="281">
        <f t="shared" si="140"/>
        <v>0</v>
      </c>
      <c r="U1046" s="295" t="s">
        <v>1614</v>
      </c>
    </row>
    <row r="1047" spans="1:21" ht="25.5">
      <c r="A1047" s="157">
        <f t="shared" si="139"/>
        <v>1047</v>
      </c>
      <c r="B1047" s="219"/>
      <c r="C1047" s="219" t="s">
        <v>1198</v>
      </c>
      <c r="D1047" s="220" t="s">
        <v>2780</v>
      </c>
      <c r="E1047" s="231" t="s">
        <v>558</v>
      </c>
      <c r="F1047" s="219">
        <v>1</v>
      </c>
      <c r="G1047" s="225">
        <v>0</v>
      </c>
      <c r="H1047" s="593" t="s">
        <v>846</v>
      </c>
      <c r="I1047" s="223">
        <v>10</v>
      </c>
      <c r="J1047" s="374">
        <v>17.576999999999998</v>
      </c>
      <c r="K1047" s="427">
        <f aca="true" t="shared" si="142" ref="K1047:K1117">J1047*I1047</f>
        <v>175.76999999999998</v>
      </c>
      <c r="L1047" s="307"/>
      <c r="M1047" s="306"/>
      <c r="N1047" s="430">
        <f aca="true" t="shared" si="143" ref="N1047:N1117">(J1047*L1047+T1047)+(M1047*K1047)</f>
        <v>0</v>
      </c>
      <c r="O1047" s="499">
        <v>0</v>
      </c>
      <c r="P1047" s="500">
        <v>0</v>
      </c>
      <c r="Q1047" s="279"/>
      <c r="R1047" s="280">
        <v>0</v>
      </c>
      <c r="S1047" s="433">
        <f t="shared" si="141"/>
        <v>0</v>
      </c>
      <c r="T1047" s="281">
        <f t="shared" si="140"/>
        <v>0</v>
      </c>
      <c r="U1047" s="295" t="s">
        <v>1614</v>
      </c>
    </row>
    <row r="1048" spans="1:21" ht="25.5">
      <c r="A1048" s="157">
        <f t="shared" si="139"/>
        <v>1048</v>
      </c>
      <c r="B1048" s="219"/>
      <c r="C1048" s="219" t="s">
        <v>1198</v>
      </c>
      <c r="D1048" s="220" t="s">
        <v>2781</v>
      </c>
      <c r="E1048" s="231" t="s">
        <v>558</v>
      </c>
      <c r="F1048" s="219">
        <v>1</v>
      </c>
      <c r="G1048" s="225">
        <v>1</v>
      </c>
      <c r="H1048" s="593" t="s">
        <v>1713</v>
      </c>
      <c r="I1048" s="223">
        <v>10</v>
      </c>
      <c r="J1048" s="374">
        <v>13.8315</v>
      </c>
      <c r="K1048" s="427">
        <f t="shared" si="142"/>
        <v>138.315</v>
      </c>
      <c r="L1048" s="307"/>
      <c r="M1048" s="306"/>
      <c r="N1048" s="430">
        <f t="shared" si="143"/>
        <v>0</v>
      </c>
      <c r="O1048" s="499">
        <v>0</v>
      </c>
      <c r="P1048" s="500">
        <v>0</v>
      </c>
      <c r="Q1048" s="279"/>
      <c r="R1048" s="280">
        <v>0</v>
      </c>
      <c r="S1048" s="433">
        <f t="shared" si="141"/>
        <v>0</v>
      </c>
      <c r="T1048" s="281">
        <f t="shared" si="140"/>
        <v>0</v>
      </c>
      <c r="U1048" s="295" t="s">
        <v>1614</v>
      </c>
    </row>
    <row r="1049" spans="1:21" ht="25.5">
      <c r="A1049" s="157">
        <f t="shared" si="139"/>
        <v>1049</v>
      </c>
      <c r="B1049" s="219"/>
      <c r="C1049" s="219" t="s">
        <v>1198</v>
      </c>
      <c r="D1049" s="220" t="s">
        <v>2782</v>
      </c>
      <c r="E1049" s="231" t="s">
        <v>558</v>
      </c>
      <c r="F1049" s="219">
        <v>1</v>
      </c>
      <c r="G1049" s="225">
        <v>0</v>
      </c>
      <c r="H1049" s="593" t="s">
        <v>1714</v>
      </c>
      <c r="I1049" s="223">
        <v>10</v>
      </c>
      <c r="J1049" s="374">
        <v>14.853277835587928</v>
      </c>
      <c r="K1049" s="427">
        <f t="shared" si="142"/>
        <v>148.5327783558793</v>
      </c>
      <c r="L1049" s="307"/>
      <c r="M1049" s="306"/>
      <c r="N1049" s="430">
        <f t="shared" si="143"/>
        <v>0</v>
      </c>
      <c r="O1049" s="499">
        <v>0</v>
      </c>
      <c r="P1049" s="500">
        <v>0</v>
      </c>
      <c r="Q1049" s="279"/>
      <c r="R1049" s="280">
        <v>0</v>
      </c>
      <c r="S1049" s="433">
        <f t="shared" si="141"/>
        <v>0</v>
      </c>
      <c r="T1049" s="281">
        <f t="shared" si="140"/>
        <v>0</v>
      </c>
      <c r="U1049" s="295" t="s">
        <v>1614</v>
      </c>
    </row>
    <row r="1050" spans="1:21" ht="12.75">
      <c r="A1050" s="157">
        <f t="shared" si="139"/>
        <v>1050</v>
      </c>
      <c r="B1050" s="219"/>
      <c r="C1050" s="219" t="s">
        <v>1198</v>
      </c>
      <c r="D1050" s="220" t="s">
        <v>442</v>
      </c>
      <c r="E1050" s="231" t="s">
        <v>558</v>
      </c>
      <c r="F1050" s="219">
        <v>1</v>
      </c>
      <c r="G1050" s="225">
        <v>0</v>
      </c>
      <c r="H1050" s="593" t="s">
        <v>3053</v>
      </c>
      <c r="I1050" s="223">
        <v>10</v>
      </c>
      <c r="J1050" s="374">
        <v>14.853277835587928</v>
      </c>
      <c r="K1050" s="427">
        <f t="shared" si="142"/>
        <v>148.5327783558793</v>
      </c>
      <c r="L1050" s="307"/>
      <c r="M1050" s="306"/>
      <c r="N1050" s="430">
        <f t="shared" si="143"/>
        <v>0</v>
      </c>
      <c r="O1050" s="499">
        <v>60</v>
      </c>
      <c r="P1050" s="500">
        <v>6</v>
      </c>
      <c r="Q1050" s="279"/>
      <c r="R1050" s="280">
        <v>0</v>
      </c>
      <c r="S1050" s="433">
        <f t="shared" si="141"/>
        <v>0</v>
      </c>
      <c r="T1050" s="281">
        <f t="shared" si="140"/>
        <v>0</v>
      </c>
      <c r="U1050" s="295" t="s">
        <v>1614</v>
      </c>
    </row>
    <row r="1051" spans="1:21" ht="25.5">
      <c r="A1051" s="157">
        <f t="shared" si="139"/>
        <v>1051</v>
      </c>
      <c r="B1051" s="219"/>
      <c r="C1051" s="219" t="s">
        <v>1199</v>
      </c>
      <c r="D1051" s="220" t="s">
        <v>2783</v>
      </c>
      <c r="E1051" s="231" t="s">
        <v>558</v>
      </c>
      <c r="F1051" s="219">
        <v>1</v>
      </c>
      <c r="G1051" s="225">
        <v>1</v>
      </c>
      <c r="H1051" s="591" t="s">
        <v>1715</v>
      </c>
      <c r="I1051" s="223">
        <v>8</v>
      </c>
      <c r="J1051" s="374">
        <v>23.083125</v>
      </c>
      <c r="K1051" s="427">
        <f t="shared" si="142"/>
        <v>184.665</v>
      </c>
      <c r="L1051" s="307"/>
      <c r="M1051" s="306"/>
      <c r="N1051" s="430">
        <f t="shared" si="143"/>
        <v>0</v>
      </c>
      <c r="O1051" s="499">
        <v>0</v>
      </c>
      <c r="P1051" s="500">
        <v>0</v>
      </c>
      <c r="Q1051" s="279"/>
      <c r="R1051" s="280">
        <v>0</v>
      </c>
      <c r="S1051" s="433">
        <f t="shared" si="141"/>
        <v>0</v>
      </c>
      <c r="T1051" s="281">
        <f t="shared" si="140"/>
        <v>0</v>
      </c>
      <c r="U1051" s="295" t="s">
        <v>1614</v>
      </c>
    </row>
    <row r="1052" spans="1:21" ht="25.5">
      <c r="A1052" s="157">
        <f t="shared" si="139"/>
        <v>1052</v>
      </c>
      <c r="B1052" s="219"/>
      <c r="C1052" s="219" t="s">
        <v>1199</v>
      </c>
      <c r="D1052" s="220" t="s">
        <v>2784</v>
      </c>
      <c r="E1052" s="231" t="s">
        <v>558</v>
      </c>
      <c r="F1052" s="219">
        <v>1</v>
      </c>
      <c r="G1052" s="225">
        <v>1</v>
      </c>
      <c r="H1052" s="591" t="s">
        <v>1716</v>
      </c>
      <c r="I1052" s="223">
        <v>8</v>
      </c>
      <c r="J1052" s="374">
        <v>18.417614999999998</v>
      </c>
      <c r="K1052" s="427">
        <f t="shared" si="142"/>
        <v>147.34091999999998</v>
      </c>
      <c r="L1052" s="307"/>
      <c r="M1052" s="306"/>
      <c r="N1052" s="430">
        <f t="shared" si="143"/>
        <v>0</v>
      </c>
      <c r="O1052" s="499">
        <v>0</v>
      </c>
      <c r="P1052" s="500">
        <v>0</v>
      </c>
      <c r="Q1052" s="279"/>
      <c r="R1052" s="280">
        <v>0</v>
      </c>
      <c r="S1052" s="433">
        <f t="shared" si="141"/>
        <v>0</v>
      </c>
      <c r="T1052" s="281">
        <f t="shared" si="140"/>
        <v>0</v>
      </c>
      <c r="U1052" s="295" t="s">
        <v>1614</v>
      </c>
    </row>
    <row r="1053" spans="1:21" ht="25.5">
      <c r="A1053" s="157">
        <f t="shared" si="139"/>
        <v>1053</v>
      </c>
      <c r="B1053" s="219"/>
      <c r="C1053" s="219" t="s">
        <v>1199</v>
      </c>
      <c r="D1053" s="220" t="s">
        <v>2785</v>
      </c>
      <c r="E1053" s="231" t="s">
        <v>558</v>
      </c>
      <c r="F1053" s="219">
        <v>1</v>
      </c>
      <c r="G1053" s="225">
        <v>1</v>
      </c>
      <c r="H1053" s="591" t="s">
        <v>850</v>
      </c>
      <c r="I1053" s="223">
        <v>8</v>
      </c>
      <c r="J1053" s="374">
        <v>21.463124999999998</v>
      </c>
      <c r="K1053" s="427">
        <f t="shared" si="142"/>
        <v>171.70499999999998</v>
      </c>
      <c r="L1053" s="307"/>
      <c r="M1053" s="306"/>
      <c r="N1053" s="430">
        <f t="shared" si="143"/>
        <v>0</v>
      </c>
      <c r="O1053" s="499">
        <v>0</v>
      </c>
      <c r="P1053" s="500">
        <v>0</v>
      </c>
      <c r="Q1053" s="279"/>
      <c r="R1053" s="280">
        <v>0</v>
      </c>
      <c r="S1053" s="433">
        <f t="shared" si="141"/>
        <v>0</v>
      </c>
      <c r="T1053" s="281">
        <f t="shared" si="140"/>
        <v>0</v>
      </c>
      <c r="U1053" s="295" t="s">
        <v>1614</v>
      </c>
    </row>
    <row r="1054" spans="1:21" ht="25.5">
      <c r="A1054" s="157">
        <f t="shared" si="139"/>
        <v>1054</v>
      </c>
      <c r="B1054" s="219"/>
      <c r="C1054" s="219" t="s">
        <v>1199</v>
      </c>
      <c r="D1054" s="220" t="s">
        <v>2786</v>
      </c>
      <c r="E1054" s="231" t="s">
        <v>558</v>
      </c>
      <c r="F1054" s="219">
        <v>1</v>
      </c>
      <c r="G1054" s="225">
        <v>1</v>
      </c>
      <c r="H1054" s="591" t="s">
        <v>1722</v>
      </c>
      <c r="I1054" s="223">
        <v>8</v>
      </c>
      <c r="J1054" s="374">
        <v>18.417614999999998</v>
      </c>
      <c r="K1054" s="427">
        <f t="shared" si="142"/>
        <v>147.34091999999998</v>
      </c>
      <c r="L1054" s="307"/>
      <c r="M1054" s="306"/>
      <c r="N1054" s="430">
        <f t="shared" si="143"/>
        <v>0</v>
      </c>
      <c r="O1054" s="499">
        <v>0</v>
      </c>
      <c r="P1054" s="500">
        <v>0</v>
      </c>
      <c r="Q1054" s="279"/>
      <c r="R1054" s="280">
        <v>0</v>
      </c>
      <c r="S1054" s="433">
        <f t="shared" si="141"/>
        <v>0</v>
      </c>
      <c r="T1054" s="281">
        <f t="shared" si="140"/>
        <v>0</v>
      </c>
      <c r="U1054" s="295" t="s">
        <v>1614</v>
      </c>
    </row>
    <row r="1055" spans="1:21" ht="25.5">
      <c r="A1055" s="157">
        <f t="shared" si="139"/>
        <v>1055</v>
      </c>
      <c r="B1055" s="219"/>
      <c r="C1055" s="219" t="s">
        <v>1199</v>
      </c>
      <c r="D1055" s="220" t="s">
        <v>2787</v>
      </c>
      <c r="E1055" s="231" t="s">
        <v>558</v>
      </c>
      <c r="F1055" s="219">
        <v>1</v>
      </c>
      <c r="G1055" s="225">
        <v>1</v>
      </c>
      <c r="H1055" s="591" t="s">
        <v>1360</v>
      </c>
      <c r="I1055" s="223">
        <v>8</v>
      </c>
      <c r="J1055" s="374">
        <v>21.463124999999998</v>
      </c>
      <c r="K1055" s="427">
        <f t="shared" si="142"/>
        <v>171.70499999999998</v>
      </c>
      <c r="L1055" s="307"/>
      <c r="M1055" s="306"/>
      <c r="N1055" s="430">
        <f t="shared" si="143"/>
        <v>0</v>
      </c>
      <c r="O1055" s="499">
        <v>0</v>
      </c>
      <c r="P1055" s="500">
        <v>0</v>
      </c>
      <c r="Q1055" s="279"/>
      <c r="R1055" s="280">
        <v>0</v>
      </c>
      <c r="S1055" s="433">
        <f t="shared" si="141"/>
        <v>0</v>
      </c>
      <c r="T1055" s="281">
        <f t="shared" si="140"/>
        <v>0</v>
      </c>
      <c r="U1055" s="295" t="s">
        <v>1614</v>
      </c>
    </row>
    <row r="1056" spans="1:21" ht="12.75">
      <c r="A1056" s="157">
        <f t="shared" si="139"/>
        <v>1056</v>
      </c>
      <c r="B1056" s="219"/>
      <c r="C1056" s="219" t="s">
        <v>1199</v>
      </c>
      <c r="D1056" s="220" t="s">
        <v>2788</v>
      </c>
      <c r="E1056" s="231" t="s">
        <v>558</v>
      </c>
      <c r="F1056" s="219">
        <v>1</v>
      </c>
      <c r="G1056" s="225">
        <v>1</v>
      </c>
      <c r="H1056" s="589" t="s">
        <v>161</v>
      </c>
      <c r="I1056" s="223">
        <v>8</v>
      </c>
      <c r="J1056" s="374">
        <v>18.417614999999998</v>
      </c>
      <c r="K1056" s="427">
        <f t="shared" si="142"/>
        <v>147.34091999999998</v>
      </c>
      <c r="L1056" s="307"/>
      <c r="M1056" s="306"/>
      <c r="N1056" s="430">
        <f t="shared" si="143"/>
        <v>0</v>
      </c>
      <c r="O1056" s="499">
        <v>0</v>
      </c>
      <c r="P1056" s="500">
        <v>0</v>
      </c>
      <c r="Q1056" s="279"/>
      <c r="R1056" s="280">
        <v>0</v>
      </c>
      <c r="S1056" s="433">
        <f t="shared" si="141"/>
        <v>0</v>
      </c>
      <c r="T1056" s="281">
        <f t="shared" si="140"/>
        <v>0</v>
      </c>
      <c r="U1056" s="295" t="s">
        <v>1614</v>
      </c>
    </row>
    <row r="1057" spans="1:21" ht="25.5">
      <c r="A1057" s="157">
        <f t="shared" si="139"/>
        <v>1057</v>
      </c>
      <c r="B1057" s="219"/>
      <c r="C1057" s="219" t="s">
        <v>1199</v>
      </c>
      <c r="D1057" s="220" t="s">
        <v>2789</v>
      </c>
      <c r="E1057" s="231" t="s">
        <v>558</v>
      </c>
      <c r="F1057" s="219">
        <v>1</v>
      </c>
      <c r="G1057" s="225">
        <v>1</v>
      </c>
      <c r="H1057" s="591" t="s">
        <v>983</v>
      </c>
      <c r="I1057" s="223">
        <v>8</v>
      </c>
      <c r="J1057" s="374">
        <v>21.463124999999998</v>
      </c>
      <c r="K1057" s="427">
        <f t="shared" si="142"/>
        <v>171.70499999999998</v>
      </c>
      <c r="L1057" s="307"/>
      <c r="M1057" s="306"/>
      <c r="N1057" s="430">
        <f t="shared" si="143"/>
        <v>0</v>
      </c>
      <c r="O1057" s="499">
        <v>0</v>
      </c>
      <c r="P1057" s="500">
        <v>0</v>
      </c>
      <c r="Q1057" s="279"/>
      <c r="R1057" s="280">
        <v>0</v>
      </c>
      <c r="S1057" s="433">
        <f t="shared" si="141"/>
        <v>0</v>
      </c>
      <c r="T1057" s="281">
        <f t="shared" si="140"/>
        <v>0</v>
      </c>
      <c r="U1057" s="295" t="s">
        <v>1614</v>
      </c>
    </row>
    <row r="1058" spans="1:21" ht="12.75">
      <c r="A1058" s="157">
        <f t="shared" si="139"/>
        <v>1058</v>
      </c>
      <c r="B1058" s="219"/>
      <c r="C1058" s="219" t="s">
        <v>1199</v>
      </c>
      <c r="D1058" s="220" t="s">
        <v>2790</v>
      </c>
      <c r="E1058" s="231" t="s">
        <v>558</v>
      </c>
      <c r="F1058" s="219">
        <v>1</v>
      </c>
      <c r="G1058" s="225">
        <v>1</v>
      </c>
      <c r="H1058" s="589" t="s">
        <v>9</v>
      </c>
      <c r="I1058" s="223">
        <v>8</v>
      </c>
      <c r="J1058" s="374">
        <v>21.463124999999998</v>
      </c>
      <c r="K1058" s="427">
        <f t="shared" si="142"/>
        <v>171.70499999999998</v>
      </c>
      <c r="L1058" s="307"/>
      <c r="M1058" s="306"/>
      <c r="N1058" s="430">
        <f t="shared" si="143"/>
        <v>0</v>
      </c>
      <c r="O1058" s="499">
        <v>0</v>
      </c>
      <c r="P1058" s="500">
        <v>0</v>
      </c>
      <c r="Q1058" s="279"/>
      <c r="R1058" s="280">
        <v>0</v>
      </c>
      <c r="S1058" s="433">
        <f t="shared" si="141"/>
        <v>0</v>
      </c>
      <c r="T1058" s="281">
        <f t="shared" si="140"/>
        <v>0</v>
      </c>
      <c r="U1058" s="295" t="s">
        <v>1614</v>
      </c>
    </row>
    <row r="1059" spans="1:21" ht="12.75">
      <c r="A1059" s="157">
        <f aca="true" t="shared" si="144" ref="A1059:A1122">A1058+1</f>
        <v>1059</v>
      </c>
      <c r="B1059" s="219"/>
      <c r="C1059" s="219" t="s">
        <v>1199</v>
      </c>
      <c r="D1059" s="220" t="s">
        <v>2791</v>
      </c>
      <c r="E1059" s="231" t="s">
        <v>558</v>
      </c>
      <c r="F1059" s="219">
        <v>1</v>
      </c>
      <c r="G1059" s="225">
        <v>1</v>
      </c>
      <c r="H1059" s="589" t="s">
        <v>10</v>
      </c>
      <c r="I1059" s="223">
        <v>8</v>
      </c>
      <c r="J1059" s="374">
        <v>23.083125</v>
      </c>
      <c r="K1059" s="427">
        <f t="shared" si="142"/>
        <v>184.665</v>
      </c>
      <c r="L1059" s="307"/>
      <c r="M1059" s="306"/>
      <c r="N1059" s="430">
        <f t="shared" si="143"/>
        <v>0</v>
      </c>
      <c r="O1059" s="499">
        <v>0</v>
      </c>
      <c r="P1059" s="500">
        <v>0</v>
      </c>
      <c r="Q1059" s="279"/>
      <c r="R1059" s="280">
        <v>0</v>
      </c>
      <c r="S1059" s="433">
        <f t="shared" si="141"/>
        <v>0</v>
      </c>
      <c r="T1059" s="281">
        <f t="shared" si="140"/>
        <v>0</v>
      </c>
      <c r="U1059" s="295" t="s">
        <v>1614</v>
      </c>
    </row>
    <row r="1060" spans="1:21" ht="12.75">
      <c r="A1060" s="157">
        <f t="shared" si="144"/>
        <v>1060</v>
      </c>
      <c r="B1060" s="219"/>
      <c r="C1060" s="219" t="s">
        <v>1199</v>
      </c>
      <c r="D1060" s="220" t="s">
        <v>2792</v>
      </c>
      <c r="E1060" s="231" t="s">
        <v>558</v>
      </c>
      <c r="F1060" s="219">
        <v>1</v>
      </c>
      <c r="G1060" s="225">
        <v>1</v>
      </c>
      <c r="H1060" s="589" t="s">
        <v>11</v>
      </c>
      <c r="I1060" s="223">
        <v>8</v>
      </c>
      <c r="J1060" s="374">
        <v>21.463124999999998</v>
      </c>
      <c r="K1060" s="427">
        <f t="shared" si="142"/>
        <v>171.70499999999998</v>
      </c>
      <c r="L1060" s="307"/>
      <c r="M1060" s="306"/>
      <c r="N1060" s="430">
        <f t="shared" si="143"/>
        <v>0</v>
      </c>
      <c r="O1060" s="499">
        <v>0</v>
      </c>
      <c r="P1060" s="500">
        <v>0</v>
      </c>
      <c r="Q1060" s="279"/>
      <c r="R1060" s="280">
        <v>0</v>
      </c>
      <c r="S1060" s="433">
        <f t="shared" si="141"/>
        <v>0</v>
      </c>
      <c r="T1060" s="281">
        <f t="shared" si="140"/>
        <v>0</v>
      </c>
      <c r="U1060" s="295" t="s">
        <v>1614</v>
      </c>
    </row>
    <row r="1061" spans="1:21" ht="12.75">
      <c r="A1061" s="157">
        <f t="shared" si="144"/>
        <v>1061</v>
      </c>
      <c r="B1061" s="219"/>
      <c r="C1061" s="219" t="s">
        <v>1199</v>
      </c>
      <c r="D1061" s="220" t="s">
        <v>2793</v>
      </c>
      <c r="E1061" s="231" t="s">
        <v>558</v>
      </c>
      <c r="F1061" s="219">
        <v>1</v>
      </c>
      <c r="G1061" s="225">
        <v>1</v>
      </c>
      <c r="H1061" s="589" t="s">
        <v>1162</v>
      </c>
      <c r="I1061" s="223">
        <v>8</v>
      </c>
      <c r="J1061" s="374">
        <v>18.418125</v>
      </c>
      <c r="K1061" s="427">
        <f>J1061*I1061</f>
        <v>147.345</v>
      </c>
      <c r="L1061" s="307"/>
      <c r="M1061" s="306"/>
      <c r="N1061" s="430">
        <f>(J1061*L1061+T1061)+(M1061*K1061)</f>
        <v>0</v>
      </c>
      <c r="O1061" s="499">
        <v>0</v>
      </c>
      <c r="P1061" s="500">
        <v>0</v>
      </c>
      <c r="Q1061" s="279"/>
      <c r="R1061" s="280">
        <v>0</v>
      </c>
      <c r="S1061" s="433">
        <f>R1061*J1061</f>
        <v>0</v>
      </c>
      <c r="T1061" s="281">
        <f t="shared" si="140"/>
        <v>0</v>
      </c>
      <c r="U1061" s="295" t="s">
        <v>1614</v>
      </c>
    </row>
    <row r="1062" spans="1:21" ht="22.5">
      <c r="A1062" s="157">
        <f t="shared" si="144"/>
        <v>1062</v>
      </c>
      <c r="B1062" s="219"/>
      <c r="C1062" s="219" t="s">
        <v>1199</v>
      </c>
      <c r="D1062" s="220" t="s">
        <v>2794</v>
      </c>
      <c r="E1062" s="231" t="s">
        <v>558</v>
      </c>
      <c r="F1062" s="219">
        <v>1</v>
      </c>
      <c r="G1062" s="225">
        <v>1</v>
      </c>
      <c r="H1062" s="596" t="s">
        <v>981</v>
      </c>
      <c r="I1062" s="223">
        <v>8</v>
      </c>
      <c r="J1062" s="374">
        <v>23.840625000000003</v>
      </c>
      <c r="K1062" s="427">
        <f>J1062*I1062</f>
        <v>190.72500000000002</v>
      </c>
      <c r="L1062" s="307"/>
      <c r="M1062" s="306"/>
      <c r="N1062" s="430">
        <f>(J1062*L1062+T1062)+(M1062*K1062)</f>
        <v>0</v>
      </c>
      <c r="O1062" s="499">
        <v>0</v>
      </c>
      <c r="P1062" s="500">
        <v>0</v>
      </c>
      <c r="Q1062" s="279"/>
      <c r="R1062" s="280">
        <v>0</v>
      </c>
      <c r="S1062" s="433">
        <f>R1062*J1062</f>
        <v>0</v>
      </c>
      <c r="T1062" s="281">
        <f t="shared" si="140"/>
        <v>0</v>
      </c>
      <c r="U1062" s="295" t="s">
        <v>1614</v>
      </c>
    </row>
    <row r="1063" spans="1:21" ht="25.5">
      <c r="A1063" s="157">
        <f t="shared" si="144"/>
        <v>1063</v>
      </c>
      <c r="B1063" s="219"/>
      <c r="C1063" s="219" t="s">
        <v>1199</v>
      </c>
      <c r="D1063" s="379" t="s">
        <v>1968</v>
      </c>
      <c r="E1063" s="231" t="s">
        <v>558</v>
      </c>
      <c r="F1063" s="219">
        <v>1</v>
      </c>
      <c r="G1063" s="225">
        <v>1</v>
      </c>
      <c r="H1063" s="591" t="s">
        <v>3054</v>
      </c>
      <c r="I1063" s="223">
        <v>8</v>
      </c>
      <c r="J1063" s="374">
        <v>23.840625000000003</v>
      </c>
      <c r="K1063" s="427">
        <f>J1063*I1063</f>
        <v>190.72500000000002</v>
      </c>
      <c r="L1063" s="307"/>
      <c r="M1063" s="306"/>
      <c r="N1063" s="430">
        <f>(J1063*L1063+T1063)+(M1063*K1063)</f>
        <v>0</v>
      </c>
      <c r="O1063" s="499">
        <v>0</v>
      </c>
      <c r="P1063" s="500">
        <v>0</v>
      </c>
      <c r="Q1063" s="279"/>
      <c r="R1063" s="280">
        <v>0</v>
      </c>
      <c r="S1063" s="433">
        <f>R1063*J1063</f>
        <v>0</v>
      </c>
      <c r="T1063" s="281">
        <f t="shared" si="140"/>
        <v>0</v>
      </c>
      <c r="U1063" s="295" t="s">
        <v>1614</v>
      </c>
    </row>
    <row r="1064" spans="1:21" ht="25.5">
      <c r="A1064" s="157">
        <f t="shared" si="144"/>
        <v>1064</v>
      </c>
      <c r="B1064" s="219"/>
      <c r="C1064" s="219" t="s">
        <v>1198</v>
      </c>
      <c r="D1064" s="220" t="s">
        <v>2795</v>
      </c>
      <c r="E1064" s="231" t="s">
        <v>558</v>
      </c>
      <c r="F1064" s="219">
        <v>1</v>
      </c>
      <c r="G1064" s="225">
        <v>1</v>
      </c>
      <c r="H1064" s="593" t="s">
        <v>1163</v>
      </c>
      <c r="I1064" s="223">
        <v>10</v>
      </c>
      <c r="J1064" s="374">
        <v>12.182744948532214</v>
      </c>
      <c r="K1064" s="427">
        <f t="shared" si="142"/>
        <v>121.82744948532215</v>
      </c>
      <c r="L1064" s="307"/>
      <c r="M1064" s="306"/>
      <c r="N1064" s="430">
        <f t="shared" si="143"/>
        <v>0</v>
      </c>
      <c r="O1064" s="499">
        <v>50</v>
      </c>
      <c r="P1064" s="500">
        <v>5</v>
      </c>
      <c r="Q1064" s="279"/>
      <c r="R1064" s="280">
        <v>0</v>
      </c>
      <c r="S1064" s="433">
        <f t="shared" si="141"/>
        <v>0</v>
      </c>
      <c r="T1064" s="281">
        <f t="shared" si="140"/>
        <v>0</v>
      </c>
      <c r="U1064" s="295" t="s">
        <v>1614</v>
      </c>
    </row>
    <row r="1065" spans="1:21" ht="25.5">
      <c r="A1065" s="157">
        <f t="shared" si="144"/>
        <v>1065</v>
      </c>
      <c r="B1065" s="219"/>
      <c r="C1065" s="219" t="s">
        <v>1198</v>
      </c>
      <c r="D1065" s="220" t="s">
        <v>2796</v>
      </c>
      <c r="E1065" s="231" t="s">
        <v>558</v>
      </c>
      <c r="F1065" s="219">
        <v>1</v>
      </c>
      <c r="G1065" s="225">
        <v>0</v>
      </c>
      <c r="H1065" s="591" t="s">
        <v>1802</v>
      </c>
      <c r="I1065" s="223">
        <v>10</v>
      </c>
      <c r="J1065" s="374">
        <v>13.73177976453</v>
      </c>
      <c r="K1065" s="427">
        <f t="shared" si="142"/>
        <v>137.3177976453</v>
      </c>
      <c r="L1065" s="307"/>
      <c r="M1065" s="306"/>
      <c r="N1065" s="430">
        <f t="shared" si="143"/>
        <v>0</v>
      </c>
      <c r="O1065" s="499">
        <v>30</v>
      </c>
      <c r="P1065" s="500">
        <v>3</v>
      </c>
      <c r="Q1065" s="279"/>
      <c r="R1065" s="280">
        <v>0</v>
      </c>
      <c r="S1065" s="433">
        <f t="shared" si="141"/>
        <v>0</v>
      </c>
      <c r="T1065" s="281">
        <f t="shared" si="140"/>
        <v>0</v>
      </c>
      <c r="U1065" s="295" t="s">
        <v>1614</v>
      </c>
    </row>
    <row r="1066" spans="1:21" ht="25.5">
      <c r="A1066" s="157">
        <f t="shared" si="144"/>
        <v>1066</v>
      </c>
      <c r="B1066" s="219"/>
      <c r="C1066" s="219" t="s">
        <v>1198</v>
      </c>
      <c r="D1066" s="220" t="s">
        <v>2797</v>
      </c>
      <c r="E1066" s="231" t="s">
        <v>558</v>
      </c>
      <c r="F1066" s="219">
        <v>1</v>
      </c>
      <c r="G1066" s="225">
        <v>0</v>
      </c>
      <c r="H1066" s="591" t="s">
        <v>1178</v>
      </c>
      <c r="I1066" s="223">
        <v>10</v>
      </c>
      <c r="J1066" s="374">
        <v>13.73177976453</v>
      </c>
      <c r="K1066" s="427">
        <f t="shared" si="142"/>
        <v>137.3177976453</v>
      </c>
      <c r="L1066" s="307"/>
      <c r="M1066" s="306"/>
      <c r="N1066" s="430">
        <f t="shared" si="143"/>
        <v>0</v>
      </c>
      <c r="O1066" s="499">
        <v>0</v>
      </c>
      <c r="P1066" s="500">
        <v>0</v>
      </c>
      <c r="Q1066" s="279"/>
      <c r="R1066" s="280">
        <v>0</v>
      </c>
      <c r="S1066" s="433">
        <f t="shared" si="141"/>
        <v>0</v>
      </c>
      <c r="T1066" s="281">
        <f t="shared" si="140"/>
        <v>0</v>
      </c>
      <c r="U1066" s="295" t="s">
        <v>1614</v>
      </c>
    </row>
    <row r="1067" spans="1:21" ht="25.5">
      <c r="A1067" s="157">
        <f t="shared" si="144"/>
        <v>1067</v>
      </c>
      <c r="B1067" s="219"/>
      <c r="C1067" s="219" t="s">
        <v>1198</v>
      </c>
      <c r="D1067" s="220" t="s">
        <v>2798</v>
      </c>
      <c r="E1067" s="231" t="s">
        <v>558</v>
      </c>
      <c r="F1067" s="219">
        <v>1</v>
      </c>
      <c r="G1067" s="225">
        <v>1</v>
      </c>
      <c r="H1067" s="591" t="s">
        <v>1179</v>
      </c>
      <c r="I1067" s="223">
        <v>10</v>
      </c>
      <c r="J1067" s="374">
        <v>13.73177976453</v>
      </c>
      <c r="K1067" s="427">
        <f t="shared" si="142"/>
        <v>137.3177976453</v>
      </c>
      <c r="L1067" s="307"/>
      <c r="M1067" s="306"/>
      <c r="N1067" s="430">
        <f t="shared" si="143"/>
        <v>0</v>
      </c>
      <c r="O1067" s="499">
        <v>10</v>
      </c>
      <c r="P1067" s="500">
        <v>1</v>
      </c>
      <c r="Q1067" s="279"/>
      <c r="R1067" s="280">
        <v>0</v>
      </c>
      <c r="S1067" s="433">
        <f t="shared" si="141"/>
        <v>0</v>
      </c>
      <c r="T1067" s="281">
        <f t="shared" si="140"/>
        <v>0</v>
      </c>
      <c r="U1067" s="295" t="s">
        <v>1614</v>
      </c>
    </row>
    <row r="1068" spans="1:21" ht="25.5">
      <c r="A1068" s="157">
        <f t="shared" si="144"/>
        <v>1068</v>
      </c>
      <c r="B1068" s="219"/>
      <c r="C1068" s="219" t="s">
        <v>1198</v>
      </c>
      <c r="D1068" s="220" t="s">
        <v>2799</v>
      </c>
      <c r="E1068" s="231" t="s">
        <v>558</v>
      </c>
      <c r="F1068" s="219">
        <v>1</v>
      </c>
      <c r="G1068" s="225">
        <v>1</v>
      </c>
      <c r="H1068" s="591" t="s">
        <v>1180</v>
      </c>
      <c r="I1068" s="223">
        <v>10</v>
      </c>
      <c r="J1068" s="374">
        <v>13.73177976453</v>
      </c>
      <c r="K1068" s="427">
        <f t="shared" si="142"/>
        <v>137.3177976453</v>
      </c>
      <c r="L1068" s="307"/>
      <c r="M1068" s="306"/>
      <c r="N1068" s="430">
        <f t="shared" si="143"/>
        <v>0</v>
      </c>
      <c r="O1068" s="499">
        <v>60</v>
      </c>
      <c r="P1068" s="500">
        <v>6</v>
      </c>
      <c r="Q1068" s="279"/>
      <c r="R1068" s="280">
        <v>0</v>
      </c>
      <c r="S1068" s="433">
        <f t="shared" si="141"/>
        <v>0</v>
      </c>
      <c r="T1068" s="281">
        <f t="shared" si="140"/>
        <v>0</v>
      </c>
      <c r="U1068" s="295" t="s">
        <v>1614</v>
      </c>
    </row>
    <row r="1069" spans="1:21" ht="25.5">
      <c r="A1069" s="157">
        <f t="shared" si="144"/>
        <v>1069</v>
      </c>
      <c r="B1069" s="219"/>
      <c r="C1069" s="219" t="s">
        <v>1198</v>
      </c>
      <c r="D1069" s="220" t="s">
        <v>2800</v>
      </c>
      <c r="E1069" s="231" t="s">
        <v>558</v>
      </c>
      <c r="F1069" s="219">
        <v>1</v>
      </c>
      <c r="G1069" s="225">
        <v>1</v>
      </c>
      <c r="H1069" s="591" t="s">
        <v>1181</v>
      </c>
      <c r="I1069" s="223">
        <v>10</v>
      </c>
      <c r="J1069" s="374">
        <v>13.73177976453</v>
      </c>
      <c r="K1069" s="427">
        <f t="shared" si="142"/>
        <v>137.3177976453</v>
      </c>
      <c r="L1069" s="307"/>
      <c r="M1069" s="306"/>
      <c r="N1069" s="430">
        <f t="shared" si="143"/>
        <v>0</v>
      </c>
      <c r="O1069" s="499">
        <v>30</v>
      </c>
      <c r="P1069" s="500">
        <v>3</v>
      </c>
      <c r="Q1069" s="279"/>
      <c r="R1069" s="280">
        <v>0</v>
      </c>
      <c r="S1069" s="433">
        <f t="shared" si="141"/>
        <v>0</v>
      </c>
      <c r="T1069" s="281">
        <f t="shared" si="140"/>
        <v>0</v>
      </c>
      <c r="U1069" s="295" t="s">
        <v>1614</v>
      </c>
    </row>
    <row r="1070" spans="1:21" ht="25.5">
      <c r="A1070" s="157">
        <f t="shared" si="144"/>
        <v>1070</v>
      </c>
      <c r="B1070" s="219"/>
      <c r="C1070" s="219" t="s">
        <v>1394</v>
      </c>
      <c r="D1070" s="220" t="s">
        <v>2801</v>
      </c>
      <c r="E1070" s="231" t="s">
        <v>558</v>
      </c>
      <c r="F1070" s="219">
        <v>1</v>
      </c>
      <c r="G1070" s="225">
        <v>0</v>
      </c>
      <c r="H1070" s="591" t="s">
        <v>1182</v>
      </c>
      <c r="I1070" s="223">
        <v>4</v>
      </c>
      <c r="J1070" s="374">
        <v>35.30834914611006</v>
      </c>
      <c r="K1070" s="427">
        <f t="shared" si="142"/>
        <v>141.23339658444024</v>
      </c>
      <c r="L1070" s="307"/>
      <c r="M1070" s="306"/>
      <c r="N1070" s="430">
        <f t="shared" si="143"/>
        <v>0</v>
      </c>
      <c r="O1070" s="499">
        <v>8</v>
      </c>
      <c r="P1070" s="500">
        <v>2</v>
      </c>
      <c r="Q1070" s="279"/>
      <c r="R1070" s="280">
        <v>0</v>
      </c>
      <c r="S1070" s="433">
        <f t="shared" si="141"/>
        <v>0</v>
      </c>
      <c r="T1070" s="281">
        <f t="shared" si="140"/>
        <v>0</v>
      </c>
      <c r="U1070" s="295" t="s">
        <v>1614</v>
      </c>
    </row>
    <row r="1071" spans="1:21" ht="25.5">
      <c r="A1071" s="157">
        <f t="shared" si="144"/>
        <v>1071</v>
      </c>
      <c r="B1071" s="219"/>
      <c r="C1071" s="219" t="s">
        <v>1394</v>
      </c>
      <c r="D1071" s="220" t="s">
        <v>2802</v>
      </c>
      <c r="E1071" s="231" t="s">
        <v>558</v>
      </c>
      <c r="F1071" s="219">
        <v>1</v>
      </c>
      <c r="G1071" s="225">
        <v>0</v>
      </c>
      <c r="H1071" s="591" t="s">
        <v>1183</v>
      </c>
      <c r="I1071" s="223">
        <v>4</v>
      </c>
      <c r="J1071" s="374">
        <v>35.30834914611006</v>
      </c>
      <c r="K1071" s="427">
        <f t="shared" si="142"/>
        <v>141.23339658444024</v>
      </c>
      <c r="L1071" s="307"/>
      <c r="M1071" s="306"/>
      <c r="N1071" s="430">
        <f t="shared" si="143"/>
        <v>0</v>
      </c>
      <c r="O1071" s="499">
        <v>0</v>
      </c>
      <c r="P1071" s="500">
        <v>0</v>
      </c>
      <c r="Q1071" s="279"/>
      <c r="R1071" s="280">
        <v>0</v>
      </c>
      <c r="S1071" s="433">
        <f t="shared" si="141"/>
        <v>0</v>
      </c>
      <c r="T1071" s="281">
        <f t="shared" si="140"/>
        <v>0</v>
      </c>
      <c r="U1071" s="295" t="s">
        <v>1614</v>
      </c>
    </row>
    <row r="1072" spans="1:21" ht="38.25">
      <c r="A1072" s="157">
        <f t="shared" si="144"/>
        <v>1072</v>
      </c>
      <c r="B1072" s="219"/>
      <c r="C1072" s="219" t="s">
        <v>1410</v>
      </c>
      <c r="D1072" s="220" t="s">
        <v>2803</v>
      </c>
      <c r="E1072" s="231" t="s">
        <v>558</v>
      </c>
      <c r="F1072" s="219">
        <v>1</v>
      </c>
      <c r="G1072" s="225">
        <v>0</v>
      </c>
      <c r="H1072" s="591" t="s">
        <v>1184</v>
      </c>
      <c r="I1072" s="223">
        <v>12</v>
      </c>
      <c r="J1072" s="374">
        <v>16.201249999999998</v>
      </c>
      <c r="K1072" s="427">
        <f t="shared" si="142"/>
        <v>194.41499999999996</v>
      </c>
      <c r="L1072" s="307"/>
      <c r="M1072" s="306"/>
      <c r="N1072" s="430">
        <f t="shared" si="143"/>
        <v>0</v>
      </c>
      <c r="O1072" s="499">
        <v>0</v>
      </c>
      <c r="P1072" s="500">
        <v>0</v>
      </c>
      <c r="Q1072" s="279"/>
      <c r="R1072" s="280">
        <v>0</v>
      </c>
      <c r="S1072" s="433">
        <f t="shared" si="141"/>
        <v>0</v>
      </c>
      <c r="T1072" s="281">
        <f t="shared" si="140"/>
        <v>0</v>
      </c>
      <c r="U1072" s="295" t="s">
        <v>1614</v>
      </c>
    </row>
    <row r="1073" spans="1:21" ht="25.5">
      <c r="A1073" s="157">
        <f t="shared" si="144"/>
        <v>1073</v>
      </c>
      <c r="B1073" s="219"/>
      <c r="C1073" s="219" t="s">
        <v>1410</v>
      </c>
      <c r="D1073" s="220" t="s">
        <v>2804</v>
      </c>
      <c r="E1073" s="231" t="s">
        <v>558</v>
      </c>
      <c r="F1073" s="219">
        <v>1</v>
      </c>
      <c r="G1073" s="225">
        <v>0</v>
      </c>
      <c r="H1073" s="591" t="s">
        <v>1185</v>
      </c>
      <c r="I1073" s="223">
        <v>12</v>
      </c>
      <c r="J1073" s="374">
        <v>15.499479708636835</v>
      </c>
      <c r="K1073" s="427">
        <f t="shared" si="142"/>
        <v>185.99375650364203</v>
      </c>
      <c r="L1073" s="307"/>
      <c r="M1073" s="306"/>
      <c r="N1073" s="430">
        <f t="shared" si="143"/>
        <v>0</v>
      </c>
      <c r="O1073" s="499">
        <v>0</v>
      </c>
      <c r="P1073" s="500">
        <v>0</v>
      </c>
      <c r="Q1073" s="279"/>
      <c r="R1073" s="280">
        <v>0</v>
      </c>
      <c r="S1073" s="433">
        <f t="shared" si="141"/>
        <v>0</v>
      </c>
      <c r="T1073" s="281">
        <f aca="true" t="shared" si="145" ref="T1073:T1139">S1073*L1073</f>
        <v>0</v>
      </c>
      <c r="U1073" s="295" t="s">
        <v>1614</v>
      </c>
    </row>
    <row r="1074" spans="1:21" ht="12.75">
      <c r="A1074" s="157">
        <f t="shared" si="144"/>
        <v>1074</v>
      </c>
      <c r="B1074" s="219"/>
      <c r="C1074" s="219" t="s">
        <v>980</v>
      </c>
      <c r="D1074" s="220" t="s">
        <v>2805</v>
      </c>
      <c r="E1074" s="231" t="s">
        <v>558</v>
      </c>
      <c r="F1074" s="219">
        <v>1</v>
      </c>
      <c r="G1074" s="225">
        <v>0</v>
      </c>
      <c r="H1074" s="597" t="s">
        <v>978</v>
      </c>
      <c r="I1074" s="223">
        <v>4</v>
      </c>
      <c r="J1074" s="374">
        <v>48.31125</v>
      </c>
      <c r="K1074" s="427">
        <f t="shared" si="142"/>
        <v>193.245</v>
      </c>
      <c r="L1074" s="307"/>
      <c r="M1074" s="306"/>
      <c r="N1074" s="430">
        <f t="shared" si="143"/>
        <v>0</v>
      </c>
      <c r="O1074" s="499">
        <v>0</v>
      </c>
      <c r="P1074" s="500">
        <v>0</v>
      </c>
      <c r="Q1074" s="279"/>
      <c r="R1074" s="280">
        <v>0</v>
      </c>
      <c r="S1074" s="433">
        <f t="shared" si="141"/>
        <v>0</v>
      </c>
      <c r="T1074" s="281">
        <f t="shared" si="145"/>
        <v>0</v>
      </c>
      <c r="U1074" s="295" t="s">
        <v>1614</v>
      </c>
    </row>
    <row r="1075" spans="1:21" ht="12.75">
      <c r="A1075" s="157">
        <f t="shared" si="144"/>
        <v>1075</v>
      </c>
      <c r="B1075" s="219"/>
      <c r="C1075" s="219" t="s">
        <v>1410</v>
      </c>
      <c r="D1075" s="220" t="s">
        <v>2806</v>
      </c>
      <c r="E1075" s="231" t="s">
        <v>558</v>
      </c>
      <c r="F1075" s="219">
        <v>1</v>
      </c>
      <c r="G1075" s="225">
        <v>0</v>
      </c>
      <c r="H1075" s="597" t="s">
        <v>979</v>
      </c>
      <c r="I1075" s="223">
        <v>4</v>
      </c>
      <c r="J1075" s="374">
        <v>36.01875</v>
      </c>
      <c r="K1075" s="427">
        <f t="shared" si="142"/>
        <v>144.075</v>
      </c>
      <c r="L1075" s="307"/>
      <c r="M1075" s="306"/>
      <c r="N1075" s="430">
        <f t="shared" si="143"/>
        <v>0</v>
      </c>
      <c r="O1075" s="499">
        <v>15</v>
      </c>
      <c r="P1075" s="500">
        <v>3.75</v>
      </c>
      <c r="Q1075" s="279"/>
      <c r="R1075" s="280">
        <v>0</v>
      </c>
      <c r="S1075" s="433">
        <f t="shared" si="141"/>
        <v>0</v>
      </c>
      <c r="T1075" s="281">
        <f t="shared" si="145"/>
        <v>0</v>
      </c>
      <c r="U1075" s="295" t="s">
        <v>1614</v>
      </c>
    </row>
    <row r="1076" spans="1:21" ht="12.75">
      <c r="A1076" s="157">
        <f t="shared" si="144"/>
        <v>1076</v>
      </c>
      <c r="B1076" s="219"/>
      <c r="C1076" s="219" t="s">
        <v>1410</v>
      </c>
      <c r="D1076" s="220" t="s">
        <v>2807</v>
      </c>
      <c r="E1076" s="231" t="s">
        <v>558</v>
      </c>
      <c r="F1076" s="219">
        <v>1</v>
      </c>
      <c r="G1076" s="225">
        <v>0</v>
      </c>
      <c r="H1076" s="589" t="s">
        <v>1186</v>
      </c>
      <c r="I1076" s="223">
        <v>4</v>
      </c>
      <c r="J1076" s="374">
        <v>35.4975</v>
      </c>
      <c r="K1076" s="427">
        <f t="shared" si="142"/>
        <v>141.99</v>
      </c>
      <c r="L1076" s="307"/>
      <c r="M1076" s="306"/>
      <c r="N1076" s="430">
        <f t="shared" si="143"/>
        <v>0</v>
      </c>
      <c r="O1076" s="499">
        <v>16</v>
      </c>
      <c r="P1076" s="500">
        <v>4</v>
      </c>
      <c r="Q1076" s="279"/>
      <c r="R1076" s="280">
        <v>0</v>
      </c>
      <c r="S1076" s="433">
        <f t="shared" si="141"/>
        <v>0</v>
      </c>
      <c r="T1076" s="281">
        <f t="shared" si="145"/>
        <v>0</v>
      </c>
      <c r="U1076" s="295" t="s">
        <v>1614</v>
      </c>
    </row>
    <row r="1077" spans="1:21" ht="12.75">
      <c r="A1077" s="157">
        <f t="shared" si="144"/>
        <v>1077</v>
      </c>
      <c r="B1077" s="219"/>
      <c r="C1077" s="219" t="s">
        <v>1410</v>
      </c>
      <c r="D1077" s="220" t="s">
        <v>2808</v>
      </c>
      <c r="E1077" s="231" t="s">
        <v>558</v>
      </c>
      <c r="F1077" s="219">
        <v>1</v>
      </c>
      <c r="G1077" s="225">
        <v>0</v>
      </c>
      <c r="H1077" s="589" t="s">
        <v>1187</v>
      </c>
      <c r="I1077" s="223">
        <v>4</v>
      </c>
      <c r="J1077" s="374">
        <v>35.4975</v>
      </c>
      <c r="K1077" s="427">
        <f t="shared" si="142"/>
        <v>141.99</v>
      </c>
      <c r="L1077" s="307"/>
      <c r="M1077" s="306"/>
      <c r="N1077" s="430">
        <f t="shared" si="143"/>
        <v>0</v>
      </c>
      <c r="O1077" s="499">
        <v>0</v>
      </c>
      <c r="P1077" s="500">
        <v>0</v>
      </c>
      <c r="Q1077" s="279"/>
      <c r="R1077" s="280">
        <v>0</v>
      </c>
      <c r="S1077" s="433">
        <f t="shared" si="141"/>
        <v>0</v>
      </c>
      <c r="T1077" s="281">
        <f t="shared" si="145"/>
        <v>0</v>
      </c>
      <c r="U1077" s="295" t="s">
        <v>1614</v>
      </c>
    </row>
    <row r="1078" spans="1:21" ht="12.75">
      <c r="A1078" s="157">
        <f t="shared" si="144"/>
        <v>1078</v>
      </c>
      <c r="B1078" s="219"/>
      <c r="C1078" s="219" t="s">
        <v>1410</v>
      </c>
      <c r="D1078" s="220" t="s">
        <v>2809</v>
      </c>
      <c r="E1078" s="231" t="s">
        <v>558</v>
      </c>
      <c r="F1078" s="219">
        <v>1</v>
      </c>
      <c r="G1078" s="225">
        <v>0</v>
      </c>
      <c r="H1078" s="589" t="s">
        <v>1810</v>
      </c>
      <c r="I1078" s="223">
        <v>4</v>
      </c>
      <c r="J1078" s="374">
        <v>35.4975</v>
      </c>
      <c r="K1078" s="427">
        <f t="shared" si="142"/>
        <v>141.99</v>
      </c>
      <c r="L1078" s="307"/>
      <c r="M1078" s="306"/>
      <c r="N1078" s="430">
        <f t="shared" si="143"/>
        <v>0</v>
      </c>
      <c r="O1078" s="499">
        <v>28</v>
      </c>
      <c r="P1078" s="500">
        <v>7</v>
      </c>
      <c r="Q1078" s="279"/>
      <c r="R1078" s="280">
        <v>0</v>
      </c>
      <c r="S1078" s="433">
        <f t="shared" si="141"/>
        <v>0</v>
      </c>
      <c r="T1078" s="281">
        <f t="shared" si="145"/>
        <v>0</v>
      </c>
      <c r="U1078" s="295" t="s">
        <v>1614</v>
      </c>
    </row>
    <row r="1079" spans="1:21" ht="12.75">
      <c r="A1079" s="157">
        <f t="shared" si="144"/>
        <v>1079</v>
      </c>
      <c r="B1079" s="219"/>
      <c r="C1079" s="219" t="s">
        <v>1410</v>
      </c>
      <c r="D1079" s="220" t="s">
        <v>2810</v>
      </c>
      <c r="E1079" s="231" t="s">
        <v>558</v>
      </c>
      <c r="F1079" s="219">
        <v>1</v>
      </c>
      <c r="G1079" s="225">
        <v>0</v>
      </c>
      <c r="H1079" s="589" t="s">
        <v>1811</v>
      </c>
      <c r="I1079" s="223">
        <v>4</v>
      </c>
      <c r="J1079" s="374">
        <v>35.4975</v>
      </c>
      <c r="K1079" s="427">
        <f t="shared" si="142"/>
        <v>141.99</v>
      </c>
      <c r="L1079" s="307"/>
      <c r="M1079" s="306"/>
      <c r="N1079" s="430">
        <f t="shared" si="143"/>
        <v>0</v>
      </c>
      <c r="O1079" s="499">
        <v>0</v>
      </c>
      <c r="P1079" s="500">
        <v>0</v>
      </c>
      <c r="Q1079" s="279"/>
      <c r="R1079" s="280">
        <v>0</v>
      </c>
      <c r="S1079" s="433">
        <f t="shared" si="141"/>
        <v>0</v>
      </c>
      <c r="T1079" s="281">
        <f t="shared" si="145"/>
        <v>0</v>
      </c>
      <c r="U1079" s="295" t="s">
        <v>1614</v>
      </c>
    </row>
    <row r="1080" spans="1:21" ht="12.75">
      <c r="A1080" s="157">
        <f t="shared" si="144"/>
        <v>1080</v>
      </c>
      <c r="B1080" s="219"/>
      <c r="C1080" s="219" t="s">
        <v>1410</v>
      </c>
      <c r="D1080" s="220" t="s">
        <v>2811</v>
      </c>
      <c r="E1080" s="231" t="s">
        <v>558</v>
      </c>
      <c r="F1080" s="219">
        <v>1</v>
      </c>
      <c r="G1080" s="225">
        <v>0</v>
      </c>
      <c r="H1080" s="589" t="s">
        <v>1812</v>
      </c>
      <c r="I1080" s="223">
        <v>4</v>
      </c>
      <c r="J1080" s="374">
        <v>35.4975</v>
      </c>
      <c r="K1080" s="427">
        <f t="shared" si="142"/>
        <v>141.99</v>
      </c>
      <c r="L1080" s="307"/>
      <c r="M1080" s="306"/>
      <c r="N1080" s="430">
        <f t="shared" si="143"/>
        <v>0</v>
      </c>
      <c r="O1080" s="499">
        <v>12</v>
      </c>
      <c r="P1080" s="500">
        <v>3</v>
      </c>
      <c r="Q1080" s="279"/>
      <c r="R1080" s="280">
        <v>0</v>
      </c>
      <c r="S1080" s="433">
        <f t="shared" si="141"/>
        <v>0</v>
      </c>
      <c r="T1080" s="281">
        <f t="shared" si="145"/>
        <v>0</v>
      </c>
      <c r="U1080" s="295" t="s">
        <v>1614</v>
      </c>
    </row>
    <row r="1081" spans="1:21" ht="12.75">
      <c r="A1081" s="157">
        <f t="shared" si="144"/>
        <v>1081</v>
      </c>
      <c r="B1081" s="219"/>
      <c r="C1081" s="219" t="s">
        <v>1410</v>
      </c>
      <c r="D1081" s="220" t="s">
        <v>2812</v>
      </c>
      <c r="E1081" s="231" t="s">
        <v>558</v>
      </c>
      <c r="F1081" s="219">
        <v>1</v>
      </c>
      <c r="G1081" s="225">
        <v>20</v>
      </c>
      <c r="H1081" s="589" t="s">
        <v>1813</v>
      </c>
      <c r="I1081" s="223">
        <v>4</v>
      </c>
      <c r="J1081" s="374">
        <v>35.4975</v>
      </c>
      <c r="K1081" s="427">
        <f t="shared" si="142"/>
        <v>141.99</v>
      </c>
      <c r="L1081" s="307"/>
      <c r="M1081" s="306"/>
      <c r="N1081" s="430">
        <f t="shared" si="143"/>
        <v>0</v>
      </c>
      <c r="O1081" s="499">
        <v>28</v>
      </c>
      <c r="P1081" s="500">
        <v>7</v>
      </c>
      <c r="Q1081" s="279"/>
      <c r="R1081" s="280">
        <v>0</v>
      </c>
      <c r="S1081" s="433">
        <f t="shared" si="141"/>
        <v>0</v>
      </c>
      <c r="T1081" s="281">
        <f t="shared" si="145"/>
        <v>0</v>
      </c>
      <c r="U1081" s="295" t="s">
        <v>1614</v>
      </c>
    </row>
    <row r="1082" spans="1:21" ht="12.75">
      <c r="A1082" s="157">
        <f t="shared" si="144"/>
        <v>1082</v>
      </c>
      <c r="B1082" s="219"/>
      <c r="C1082" s="219" t="s">
        <v>1410</v>
      </c>
      <c r="D1082" s="220" t="s">
        <v>2813</v>
      </c>
      <c r="E1082" s="231" t="s">
        <v>558</v>
      </c>
      <c r="F1082" s="219">
        <v>1</v>
      </c>
      <c r="G1082" s="225">
        <v>0</v>
      </c>
      <c r="H1082" s="589" t="s">
        <v>1814</v>
      </c>
      <c r="I1082" s="223">
        <v>4</v>
      </c>
      <c r="J1082" s="374">
        <v>35.4975</v>
      </c>
      <c r="K1082" s="427">
        <f t="shared" si="142"/>
        <v>141.99</v>
      </c>
      <c r="L1082" s="307"/>
      <c r="M1082" s="306"/>
      <c r="N1082" s="430">
        <f t="shared" si="143"/>
        <v>0</v>
      </c>
      <c r="O1082" s="499">
        <v>9</v>
      </c>
      <c r="P1082" s="500">
        <v>2.25</v>
      </c>
      <c r="Q1082" s="279"/>
      <c r="R1082" s="280">
        <v>0</v>
      </c>
      <c r="S1082" s="433">
        <f t="shared" si="141"/>
        <v>0</v>
      </c>
      <c r="T1082" s="281">
        <f t="shared" si="145"/>
        <v>0</v>
      </c>
      <c r="U1082" s="295" t="s">
        <v>1614</v>
      </c>
    </row>
    <row r="1083" spans="1:21" ht="12.75">
      <c r="A1083" s="157">
        <f t="shared" si="144"/>
        <v>1083</v>
      </c>
      <c r="B1083" s="219"/>
      <c r="C1083" s="219" t="s">
        <v>1410</v>
      </c>
      <c r="D1083" s="220" t="s">
        <v>2814</v>
      </c>
      <c r="E1083" s="231" t="s">
        <v>558</v>
      </c>
      <c r="F1083" s="219">
        <v>1</v>
      </c>
      <c r="G1083" s="225">
        <v>0</v>
      </c>
      <c r="H1083" s="589" t="s">
        <v>1815</v>
      </c>
      <c r="I1083" s="223">
        <v>4</v>
      </c>
      <c r="J1083" s="374">
        <v>35.4975</v>
      </c>
      <c r="K1083" s="427">
        <f t="shared" si="142"/>
        <v>141.99</v>
      </c>
      <c r="L1083" s="307"/>
      <c r="M1083" s="306"/>
      <c r="N1083" s="430">
        <f t="shared" si="143"/>
        <v>0</v>
      </c>
      <c r="O1083" s="499">
        <v>64</v>
      </c>
      <c r="P1083" s="500">
        <v>16</v>
      </c>
      <c r="Q1083" s="279"/>
      <c r="R1083" s="280">
        <v>0</v>
      </c>
      <c r="S1083" s="433">
        <f t="shared" si="141"/>
        <v>0</v>
      </c>
      <c r="T1083" s="281">
        <f t="shared" si="145"/>
        <v>0</v>
      </c>
      <c r="U1083" s="295" t="s">
        <v>1614</v>
      </c>
    </row>
    <row r="1084" spans="1:21" ht="12.75">
      <c r="A1084" s="157">
        <f t="shared" si="144"/>
        <v>1084</v>
      </c>
      <c r="B1084" s="219"/>
      <c r="C1084" s="219" t="s">
        <v>1410</v>
      </c>
      <c r="D1084" s="220" t="s">
        <v>2815</v>
      </c>
      <c r="E1084" s="231" t="s">
        <v>558</v>
      </c>
      <c r="F1084" s="219">
        <v>1</v>
      </c>
      <c r="G1084" s="225">
        <v>0</v>
      </c>
      <c r="H1084" s="589" t="s">
        <v>1816</v>
      </c>
      <c r="I1084" s="223">
        <v>4</v>
      </c>
      <c r="J1084" s="374">
        <v>35.4975</v>
      </c>
      <c r="K1084" s="427">
        <f t="shared" si="142"/>
        <v>141.99</v>
      </c>
      <c r="L1084" s="307"/>
      <c r="M1084" s="306"/>
      <c r="N1084" s="430">
        <f t="shared" si="143"/>
        <v>0</v>
      </c>
      <c r="O1084" s="499">
        <v>16</v>
      </c>
      <c r="P1084" s="500">
        <v>4</v>
      </c>
      <c r="Q1084" s="279"/>
      <c r="R1084" s="280">
        <v>0</v>
      </c>
      <c r="S1084" s="433">
        <f t="shared" si="141"/>
        <v>0</v>
      </c>
      <c r="T1084" s="281">
        <f t="shared" si="145"/>
        <v>0</v>
      </c>
      <c r="U1084" s="295" t="s">
        <v>1614</v>
      </c>
    </row>
    <row r="1085" spans="1:21" ht="12.75">
      <c r="A1085" s="157">
        <f t="shared" si="144"/>
        <v>1085</v>
      </c>
      <c r="B1085" s="219"/>
      <c r="C1085" s="219" t="s">
        <v>1410</v>
      </c>
      <c r="D1085" s="220" t="s">
        <v>2816</v>
      </c>
      <c r="E1085" s="231" t="s">
        <v>558</v>
      </c>
      <c r="F1085" s="219">
        <v>1</v>
      </c>
      <c r="G1085" s="225">
        <v>0</v>
      </c>
      <c r="H1085" s="589" t="s">
        <v>1817</v>
      </c>
      <c r="I1085" s="223">
        <v>4</v>
      </c>
      <c r="J1085" s="374">
        <v>35.4975</v>
      </c>
      <c r="K1085" s="427">
        <f t="shared" si="142"/>
        <v>141.99</v>
      </c>
      <c r="L1085" s="307"/>
      <c r="M1085" s="306"/>
      <c r="N1085" s="430">
        <f t="shared" si="143"/>
        <v>0</v>
      </c>
      <c r="O1085" s="499">
        <v>52</v>
      </c>
      <c r="P1085" s="500">
        <v>13</v>
      </c>
      <c r="Q1085" s="279"/>
      <c r="R1085" s="280">
        <v>0</v>
      </c>
      <c r="S1085" s="433">
        <f t="shared" si="141"/>
        <v>0</v>
      </c>
      <c r="T1085" s="281">
        <f t="shared" si="145"/>
        <v>0</v>
      </c>
      <c r="U1085" s="295" t="s">
        <v>1614</v>
      </c>
    </row>
    <row r="1086" spans="1:21" ht="12.75">
      <c r="A1086" s="157">
        <f t="shared" si="144"/>
        <v>1086</v>
      </c>
      <c r="B1086" s="219"/>
      <c r="C1086" s="219" t="s">
        <v>2396</v>
      </c>
      <c r="D1086" s="220" t="s">
        <v>2817</v>
      </c>
      <c r="E1086" s="231" t="s">
        <v>558</v>
      </c>
      <c r="F1086" s="219">
        <v>1</v>
      </c>
      <c r="G1086" s="225">
        <v>0</v>
      </c>
      <c r="H1086" s="589" t="s">
        <v>1818</v>
      </c>
      <c r="I1086" s="223">
        <v>24</v>
      </c>
      <c r="J1086" s="374">
        <v>6.67216444884</v>
      </c>
      <c r="K1086" s="427">
        <f t="shared" si="142"/>
        <v>160.13194677216</v>
      </c>
      <c r="L1086" s="307"/>
      <c r="M1086" s="306"/>
      <c r="N1086" s="430">
        <f t="shared" si="143"/>
        <v>0</v>
      </c>
      <c r="O1086" s="499">
        <v>0</v>
      </c>
      <c r="P1086" s="500">
        <v>0</v>
      </c>
      <c r="Q1086" s="279"/>
      <c r="R1086" s="280">
        <v>0</v>
      </c>
      <c r="S1086" s="433">
        <f t="shared" si="141"/>
        <v>0</v>
      </c>
      <c r="T1086" s="281">
        <f t="shared" si="145"/>
        <v>0</v>
      </c>
      <c r="U1086" s="295" t="s">
        <v>1614</v>
      </c>
    </row>
    <row r="1087" spans="1:21" ht="12.75">
      <c r="A1087" s="157">
        <f t="shared" si="144"/>
        <v>1087</v>
      </c>
      <c r="B1087" s="219"/>
      <c r="C1087" s="219" t="s">
        <v>2396</v>
      </c>
      <c r="D1087" s="220" t="s">
        <v>2818</v>
      </c>
      <c r="E1087" s="231" t="s">
        <v>558</v>
      </c>
      <c r="F1087" s="219">
        <v>1</v>
      </c>
      <c r="G1087" s="225">
        <v>20</v>
      </c>
      <c r="H1087" s="589" t="s">
        <v>1819</v>
      </c>
      <c r="I1087" s="223">
        <v>24</v>
      </c>
      <c r="J1087" s="374">
        <v>6.67216444884</v>
      </c>
      <c r="K1087" s="427">
        <f t="shared" si="142"/>
        <v>160.13194677216</v>
      </c>
      <c r="L1087" s="307"/>
      <c r="M1087" s="306"/>
      <c r="N1087" s="430">
        <f t="shared" si="143"/>
        <v>0</v>
      </c>
      <c r="O1087" s="499">
        <v>0</v>
      </c>
      <c r="P1087" s="500">
        <v>0</v>
      </c>
      <c r="Q1087" s="279"/>
      <c r="R1087" s="280">
        <v>0</v>
      </c>
      <c r="S1087" s="433">
        <f t="shared" si="141"/>
        <v>0</v>
      </c>
      <c r="T1087" s="281">
        <f t="shared" si="145"/>
        <v>0</v>
      </c>
      <c r="U1087" s="295" t="s">
        <v>1614</v>
      </c>
    </row>
    <row r="1088" spans="1:21" ht="25.5">
      <c r="A1088" s="157">
        <f t="shared" si="144"/>
        <v>1088</v>
      </c>
      <c r="B1088" s="219"/>
      <c r="C1088" s="219" t="s">
        <v>2396</v>
      </c>
      <c r="D1088" s="220" t="s">
        <v>2819</v>
      </c>
      <c r="E1088" s="231" t="s">
        <v>558</v>
      </c>
      <c r="F1088" s="219">
        <v>1</v>
      </c>
      <c r="G1088" s="225">
        <v>0</v>
      </c>
      <c r="H1088" s="591" t="s">
        <v>1820</v>
      </c>
      <c r="I1088" s="223">
        <v>12</v>
      </c>
      <c r="J1088" s="374">
        <v>11.969010000000003</v>
      </c>
      <c r="K1088" s="427">
        <f t="shared" si="142"/>
        <v>143.62812000000002</v>
      </c>
      <c r="L1088" s="307"/>
      <c r="M1088" s="306"/>
      <c r="N1088" s="430">
        <f t="shared" si="143"/>
        <v>0</v>
      </c>
      <c r="O1088" s="499">
        <v>0</v>
      </c>
      <c r="P1088" s="500">
        <v>0</v>
      </c>
      <c r="Q1088" s="279"/>
      <c r="R1088" s="280">
        <v>0</v>
      </c>
      <c r="S1088" s="433">
        <f t="shared" si="141"/>
        <v>0</v>
      </c>
      <c r="T1088" s="281">
        <f t="shared" si="145"/>
        <v>0</v>
      </c>
      <c r="U1088" s="295" t="s">
        <v>1614</v>
      </c>
    </row>
    <row r="1089" spans="1:21" ht="25.5">
      <c r="A1089" s="157">
        <f t="shared" si="144"/>
        <v>1089</v>
      </c>
      <c r="B1089" s="219"/>
      <c r="C1089" s="219" t="s">
        <v>2820</v>
      </c>
      <c r="D1089" s="220" t="s">
        <v>2821</v>
      </c>
      <c r="E1089" s="231" t="s">
        <v>558</v>
      </c>
      <c r="F1089" s="219">
        <v>1</v>
      </c>
      <c r="G1089" s="225">
        <v>0</v>
      </c>
      <c r="H1089" s="591" t="s">
        <v>1821</v>
      </c>
      <c r="I1089" s="223">
        <v>12</v>
      </c>
      <c r="J1089" s="374">
        <v>11.709964684380003</v>
      </c>
      <c r="K1089" s="427">
        <f t="shared" si="142"/>
        <v>140.51957621256003</v>
      </c>
      <c r="L1089" s="307"/>
      <c r="M1089" s="306"/>
      <c r="N1089" s="430">
        <f t="shared" si="143"/>
        <v>0</v>
      </c>
      <c r="O1089" s="499">
        <v>84</v>
      </c>
      <c r="P1089" s="500">
        <v>7</v>
      </c>
      <c r="Q1089" s="279"/>
      <c r="R1089" s="280">
        <v>0</v>
      </c>
      <c r="S1089" s="433">
        <f t="shared" si="141"/>
        <v>0</v>
      </c>
      <c r="T1089" s="281">
        <f t="shared" si="145"/>
        <v>0</v>
      </c>
      <c r="U1089" s="295" t="s">
        <v>1614</v>
      </c>
    </row>
    <row r="1090" spans="1:21" ht="12.75">
      <c r="A1090" s="157">
        <f t="shared" si="144"/>
        <v>1090</v>
      </c>
      <c r="B1090" s="219"/>
      <c r="C1090" s="219" t="s">
        <v>2822</v>
      </c>
      <c r="D1090" s="220" t="s">
        <v>2823</v>
      </c>
      <c r="E1090" s="231" t="s">
        <v>558</v>
      </c>
      <c r="F1090" s="219">
        <v>1</v>
      </c>
      <c r="G1090" s="225">
        <v>30</v>
      </c>
      <c r="H1090" s="589" t="s">
        <v>1822</v>
      </c>
      <c r="I1090" s="223">
        <v>12</v>
      </c>
      <c r="J1090" s="374">
        <v>14.380082603940002</v>
      </c>
      <c r="K1090" s="427">
        <f t="shared" si="142"/>
        <v>172.56099124728001</v>
      </c>
      <c r="L1090" s="307"/>
      <c r="M1090" s="306"/>
      <c r="N1090" s="430">
        <f t="shared" si="143"/>
        <v>0</v>
      </c>
      <c r="O1090" s="499">
        <v>0</v>
      </c>
      <c r="P1090" s="500">
        <v>0</v>
      </c>
      <c r="Q1090" s="279"/>
      <c r="R1090" s="280">
        <v>0</v>
      </c>
      <c r="S1090" s="433">
        <f t="shared" si="141"/>
        <v>0</v>
      </c>
      <c r="T1090" s="281">
        <f t="shared" si="145"/>
        <v>0</v>
      </c>
      <c r="U1090" s="295" t="s">
        <v>1614</v>
      </c>
    </row>
    <row r="1091" spans="1:21" ht="12.75">
      <c r="A1091" s="157">
        <f t="shared" si="144"/>
        <v>1091</v>
      </c>
      <c r="B1091" s="219"/>
      <c r="C1091" s="219" t="s">
        <v>1199</v>
      </c>
      <c r="D1091" s="220" t="s">
        <v>2824</v>
      </c>
      <c r="E1091" s="231" t="s">
        <v>558</v>
      </c>
      <c r="F1091" s="219">
        <v>1</v>
      </c>
      <c r="G1091" s="225">
        <v>25</v>
      </c>
      <c r="H1091" s="589" t="s">
        <v>1823</v>
      </c>
      <c r="I1091" s="223">
        <v>10</v>
      </c>
      <c r="J1091" s="374">
        <v>14.11575689898</v>
      </c>
      <c r="K1091" s="427">
        <f t="shared" si="142"/>
        <v>141.1575689898</v>
      </c>
      <c r="L1091" s="307"/>
      <c r="M1091" s="306"/>
      <c r="N1091" s="430">
        <f t="shared" si="143"/>
        <v>0</v>
      </c>
      <c r="O1091" s="499">
        <v>-10</v>
      </c>
      <c r="P1091" s="500">
        <v>-1</v>
      </c>
      <c r="Q1091" s="279"/>
      <c r="R1091" s="280">
        <v>0</v>
      </c>
      <c r="S1091" s="433">
        <f t="shared" si="141"/>
        <v>0</v>
      </c>
      <c r="T1091" s="281">
        <f t="shared" si="145"/>
        <v>0</v>
      </c>
      <c r="U1091" s="295" t="s">
        <v>1614</v>
      </c>
    </row>
    <row r="1092" spans="1:21" ht="25.5">
      <c r="A1092" s="157">
        <f t="shared" si="144"/>
        <v>1092</v>
      </c>
      <c r="B1092" s="219"/>
      <c r="C1092" s="219" t="s">
        <v>2825</v>
      </c>
      <c r="D1092" s="220" t="s">
        <v>2826</v>
      </c>
      <c r="E1092" s="231" t="s">
        <v>558</v>
      </c>
      <c r="F1092" s="219">
        <v>1</v>
      </c>
      <c r="G1092" s="225">
        <v>0</v>
      </c>
      <c r="H1092" s="591" t="s">
        <v>1824</v>
      </c>
      <c r="I1092" s="223">
        <v>6</v>
      </c>
      <c r="J1092" s="374">
        <v>20.405</v>
      </c>
      <c r="K1092" s="427">
        <f t="shared" si="142"/>
        <v>122.43</v>
      </c>
      <c r="L1092" s="307"/>
      <c r="M1092" s="306"/>
      <c r="N1092" s="430">
        <f t="shared" si="143"/>
        <v>0</v>
      </c>
      <c r="O1092" s="499">
        <v>0</v>
      </c>
      <c r="P1092" s="500">
        <v>0</v>
      </c>
      <c r="Q1092" s="279"/>
      <c r="R1092" s="280">
        <v>0</v>
      </c>
      <c r="S1092" s="433">
        <f t="shared" si="141"/>
        <v>0</v>
      </c>
      <c r="T1092" s="281">
        <f t="shared" si="145"/>
        <v>0</v>
      </c>
      <c r="U1092" s="295" t="s">
        <v>1614</v>
      </c>
    </row>
    <row r="1093" spans="1:21" ht="12.75">
      <c r="A1093" s="157">
        <f t="shared" si="144"/>
        <v>1093</v>
      </c>
      <c r="B1093" s="219"/>
      <c r="C1093" s="219" t="s">
        <v>1578</v>
      </c>
      <c r="D1093" s="220" t="s">
        <v>2827</v>
      </c>
      <c r="E1093" s="231" t="s">
        <v>558</v>
      </c>
      <c r="F1093" s="219">
        <v>1</v>
      </c>
      <c r="G1093" s="225">
        <v>0</v>
      </c>
      <c r="H1093" s="589" t="s">
        <v>1825</v>
      </c>
      <c r="I1093" s="223">
        <v>2</v>
      </c>
      <c r="J1093" s="374">
        <v>82.4682</v>
      </c>
      <c r="K1093" s="427">
        <f t="shared" si="142"/>
        <v>164.9364</v>
      </c>
      <c r="L1093" s="307"/>
      <c r="M1093" s="306"/>
      <c r="N1093" s="430">
        <f t="shared" si="143"/>
        <v>0</v>
      </c>
      <c r="O1093" s="499">
        <v>0</v>
      </c>
      <c r="P1093" s="500">
        <v>0</v>
      </c>
      <c r="Q1093" s="279"/>
      <c r="R1093" s="280">
        <v>0</v>
      </c>
      <c r="S1093" s="433">
        <f t="shared" si="141"/>
        <v>0</v>
      </c>
      <c r="T1093" s="281">
        <f t="shared" si="145"/>
        <v>0</v>
      </c>
      <c r="U1093" s="295" t="s">
        <v>1614</v>
      </c>
    </row>
    <row r="1094" spans="1:21" ht="12.75">
      <c r="A1094" s="157">
        <f t="shared" si="144"/>
        <v>1094</v>
      </c>
      <c r="B1094" s="219"/>
      <c r="C1094" s="219" t="s">
        <v>2828</v>
      </c>
      <c r="D1094" s="220" t="s">
        <v>2829</v>
      </c>
      <c r="E1094" s="231" t="s">
        <v>558</v>
      </c>
      <c r="F1094" s="219">
        <v>1</v>
      </c>
      <c r="G1094" s="225">
        <v>0</v>
      </c>
      <c r="H1094" s="589" t="s">
        <v>1826</v>
      </c>
      <c r="I1094" s="223">
        <v>4</v>
      </c>
      <c r="J1094" s="374">
        <v>32.64375</v>
      </c>
      <c r="K1094" s="427">
        <f t="shared" si="142"/>
        <v>130.575</v>
      </c>
      <c r="L1094" s="307"/>
      <c r="M1094" s="306"/>
      <c r="N1094" s="430">
        <f t="shared" si="143"/>
        <v>0</v>
      </c>
      <c r="O1094" s="499">
        <v>4</v>
      </c>
      <c r="P1094" s="500">
        <v>1</v>
      </c>
      <c r="Q1094" s="279"/>
      <c r="R1094" s="280">
        <v>0</v>
      </c>
      <c r="S1094" s="433">
        <f t="shared" si="141"/>
        <v>0</v>
      </c>
      <c r="T1094" s="281">
        <f t="shared" si="145"/>
        <v>0</v>
      </c>
      <c r="U1094" s="295" t="s">
        <v>1614</v>
      </c>
    </row>
    <row r="1095" spans="1:21" ht="12.75">
      <c r="A1095" s="157">
        <f t="shared" si="144"/>
        <v>1095</v>
      </c>
      <c r="B1095" s="219"/>
      <c r="C1095" s="219" t="s">
        <v>2828</v>
      </c>
      <c r="D1095" s="220" t="s">
        <v>2830</v>
      </c>
      <c r="E1095" s="231" t="s">
        <v>558</v>
      </c>
      <c r="F1095" s="219">
        <v>1</v>
      </c>
      <c r="G1095" s="225">
        <v>0</v>
      </c>
      <c r="H1095" s="589" t="s">
        <v>1827</v>
      </c>
      <c r="I1095" s="223">
        <v>4</v>
      </c>
      <c r="J1095" s="374">
        <v>32.64375</v>
      </c>
      <c r="K1095" s="427">
        <f t="shared" si="142"/>
        <v>130.575</v>
      </c>
      <c r="L1095" s="307"/>
      <c r="M1095" s="306"/>
      <c r="N1095" s="430">
        <f t="shared" si="143"/>
        <v>0</v>
      </c>
      <c r="O1095" s="499">
        <v>0</v>
      </c>
      <c r="P1095" s="500">
        <v>0</v>
      </c>
      <c r="Q1095" s="279"/>
      <c r="R1095" s="280">
        <v>0</v>
      </c>
      <c r="S1095" s="433">
        <f t="shared" si="141"/>
        <v>0</v>
      </c>
      <c r="T1095" s="281">
        <f t="shared" si="145"/>
        <v>0</v>
      </c>
      <c r="U1095" s="295" t="s">
        <v>1614</v>
      </c>
    </row>
    <row r="1096" spans="1:21" ht="38.25">
      <c r="A1096" s="157">
        <f t="shared" si="144"/>
        <v>1096</v>
      </c>
      <c r="B1096" s="219"/>
      <c r="C1096" s="219" t="s">
        <v>2828</v>
      </c>
      <c r="D1096" s="220" t="s">
        <v>2831</v>
      </c>
      <c r="E1096" s="231" t="s">
        <v>558</v>
      </c>
      <c r="F1096" s="219">
        <v>1</v>
      </c>
      <c r="G1096" s="225">
        <v>35</v>
      </c>
      <c r="H1096" s="591" t="s">
        <v>427</v>
      </c>
      <c r="I1096" s="223">
        <v>4</v>
      </c>
      <c r="J1096" s="374">
        <v>39.18375</v>
      </c>
      <c r="K1096" s="427">
        <f t="shared" si="142"/>
        <v>156.735</v>
      </c>
      <c r="L1096" s="307"/>
      <c r="M1096" s="306"/>
      <c r="N1096" s="430">
        <f t="shared" si="143"/>
        <v>0</v>
      </c>
      <c r="O1096" s="499">
        <v>0</v>
      </c>
      <c r="P1096" s="500">
        <v>0</v>
      </c>
      <c r="Q1096" s="279"/>
      <c r="R1096" s="280">
        <v>0</v>
      </c>
      <c r="S1096" s="433">
        <f t="shared" si="141"/>
        <v>0</v>
      </c>
      <c r="T1096" s="281">
        <f t="shared" si="145"/>
        <v>0</v>
      </c>
      <c r="U1096" s="295" t="s">
        <v>1614</v>
      </c>
    </row>
    <row r="1097" spans="1:21" ht="38.25">
      <c r="A1097" s="157">
        <f t="shared" si="144"/>
        <v>1097</v>
      </c>
      <c r="B1097" s="219"/>
      <c r="C1097" s="219" t="s">
        <v>2828</v>
      </c>
      <c r="D1097" s="220" t="s">
        <v>2832</v>
      </c>
      <c r="E1097" s="231" t="s">
        <v>558</v>
      </c>
      <c r="F1097" s="219">
        <v>1</v>
      </c>
      <c r="G1097" s="225">
        <v>35</v>
      </c>
      <c r="H1097" s="591" t="s">
        <v>428</v>
      </c>
      <c r="I1097" s="223">
        <v>4</v>
      </c>
      <c r="J1097" s="374">
        <v>39.18375</v>
      </c>
      <c r="K1097" s="427">
        <f t="shared" si="142"/>
        <v>156.735</v>
      </c>
      <c r="L1097" s="307"/>
      <c r="M1097" s="306"/>
      <c r="N1097" s="430">
        <f t="shared" si="143"/>
        <v>0</v>
      </c>
      <c r="O1097" s="499">
        <v>0</v>
      </c>
      <c r="P1097" s="500">
        <v>0</v>
      </c>
      <c r="Q1097" s="279"/>
      <c r="R1097" s="280">
        <v>0</v>
      </c>
      <c r="S1097" s="433">
        <f t="shared" si="141"/>
        <v>0</v>
      </c>
      <c r="T1097" s="281">
        <f t="shared" si="145"/>
        <v>0</v>
      </c>
      <c r="U1097" s="295" t="s">
        <v>1614</v>
      </c>
    </row>
    <row r="1098" spans="1:21" ht="25.5">
      <c r="A1098" s="157">
        <f t="shared" si="144"/>
        <v>1098</v>
      </c>
      <c r="B1098" s="219"/>
      <c r="C1098" s="219" t="s">
        <v>2828</v>
      </c>
      <c r="D1098" s="220" t="s">
        <v>2833</v>
      </c>
      <c r="E1098" s="231" t="s">
        <v>558</v>
      </c>
      <c r="F1098" s="219">
        <v>1</v>
      </c>
      <c r="G1098" s="225">
        <v>35</v>
      </c>
      <c r="H1098" s="591" t="s">
        <v>429</v>
      </c>
      <c r="I1098" s="223">
        <v>4</v>
      </c>
      <c r="J1098" s="374">
        <v>39.18375</v>
      </c>
      <c r="K1098" s="427">
        <f t="shared" si="142"/>
        <v>156.735</v>
      </c>
      <c r="L1098" s="307"/>
      <c r="M1098" s="306"/>
      <c r="N1098" s="430">
        <f t="shared" si="143"/>
        <v>0</v>
      </c>
      <c r="O1098" s="499">
        <v>0</v>
      </c>
      <c r="P1098" s="500">
        <v>0</v>
      </c>
      <c r="Q1098" s="279"/>
      <c r="R1098" s="280">
        <v>0</v>
      </c>
      <c r="S1098" s="433">
        <f t="shared" si="141"/>
        <v>0</v>
      </c>
      <c r="T1098" s="281">
        <f t="shared" si="145"/>
        <v>0</v>
      </c>
      <c r="U1098" s="295" t="s">
        <v>1614</v>
      </c>
    </row>
    <row r="1099" spans="1:21" ht="25.5">
      <c r="A1099" s="157">
        <f t="shared" si="144"/>
        <v>1099</v>
      </c>
      <c r="B1099" s="219"/>
      <c r="C1099" s="219" t="s">
        <v>2828</v>
      </c>
      <c r="D1099" s="220" t="s">
        <v>2834</v>
      </c>
      <c r="E1099" s="231" t="s">
        <v>558</v>
      </c>
      <c r="F1099" s="219">
        <v>1</v>
      </c>
      <c r="G1099" s="225">
        <v>35</v>
      </c>
      <c r="H1099" s="591" t="s">
        <v>430</v>
      </c>
      <c r="I1099" s="223">
        <v>4</v>
      </c>
      <c r="J1099" s="374">
        <v>39.18375</v>
      </c>
      <c r="K1099" s="427">
        <f t="shared" si="142"/>
        <v>156.735</v>
      </c>
      <c r="L1099" s="307"/>
      <c r="M1099" s="306"/>
      <c r="N1099" s="430">
        <f t="shared" si="143"/>
        <v>0</v>
      </c>
      <c r="O1099" s="499">
        <v>0</v>
      </c>
      <c r="P1099" s="500">
        <v>0</v>
      </c>
      <c r="Q1099" s="279"/>
      <c r="R1099" s="280">
        <v>0</v>
      </c>
      <c r="S1099" s="433">
        <f t="shared" si="141"/>
        <v>0</v>
      </c>
      <c r="T1099" s="281">
        <f t="shared" si="145"/>
        <v>0</v>
      </c>
      <c r="U1099" s="295" t="s">
        <v>1614</v>
      </c>
    </row>
    <row r="1100" spans="1:21" ht="25.5">
      <c r="A1100" s="157">
        <f t="shared" si="144"/>
        <v>1100</v>
      </c>
      <c r="B1100" s="219"/>
      <c r="C1100" s="219" t="s">
        <v>2828</v>
      </c>
      <c r="D1100" s="220" t="s">
        <v>2835</v>
      </c>
      <c r="E1100" s="231" t="s">
        <v>558</v>
      </c>
      <c r="F1100" s="219">
        <v>1</v>
      </c>
      <c r="G1100" s="225">
        <v>35</v>
      </c>
      <c r="H1100" s="591" t="s">
        <v>431</v>
      </c>
      <c r="I1100" s="223">
        <v>4</v>
      </c>
      <c r="J1100" s="374">
        <v>39.18375</v>
      </c>
      <c r="K1100" s="427">
        <f t="shared" si="142"/>
        <v>156.735</v>
      </c>
      <c r="L1100" s="307"/>
      <c r="M1100" s="306"/>
      <c r="N1100" s="430">
        <f t="shared" si="143"/>
        <v>0</v>
      </c>
      <c r="O1100" s="499">
        <v>0</v>
      </c>
      <c r="P1100" s="500">
        <v>0</v>
      </c>
      <c r="Q1100" s="279"/>
      <c r="R1100" s="280">
        <v>0</v>
      </c>
      <c r="S1100" s="433">
        <f t="shared" si="141"/>
        <v>0</v>
      </c>
      <c r="T1100" s="281">
        <f t="shared" si="145"/>
        <v>0</v>
      </c>
      <c r="U1100" s="295" t="s">
        <v>1614</v>
      </c>
    </row>
    <row r="1101" spans="1:21" ht="25.5">
      <c r="A1101" s="157">
        <f t="shared" si="144"/>
        <v>1101</v>
      </c>
      <c r="B1101" s="219"/>
      <c r="C1101" s="219" t="s">
        <v>2828</v>
      </c>
      <c r="D1101" s="220" t="s">
        <v>2836</v>
      </c>
      <c r="E1101" s="231" t="s">
        <v>558</v>
      </c>
      <c r="F1101" s="219">
        <v>1</v>
      </c>
      <c r="G1101" s="225">
        <v>35</v>
      </c>
      <c r="H1101" s="591" t="s">
        <v>432</v>
      </c>
      <c r="I1101" s="223">
        <v>4</v>
      </c>
      <c r="J1101" s="374">
        <v>38.826765</v>
      </c>
      <c r="K1101" s="427">
        <f t="shared" si="142"/>
        <v>155.30706</v>
      </c>
      <c r="L1101" s="307"/>
      <c r="M1101" s="306"/>
      <c r="N1101" s="430">
        <f t="shared" si="143"/>
        <v>0</v>
      </c>
      <c r="O1101" s="499">
        <v>0</v>
      </c>
      <c r="P1101" s="500">
        <v>0</v>
      </c>
      <c r="Q1101" s="279"/>
      <c r="R1101" s="280">
        <v>0</v>
      </c>
      <c r="S1101" s="433">
        <f t="shared" si="141"/>
        <v>0</v>
      </c>
      <c r="T1101" s="281">
        <f t="shared" si="145"/>
        <v>0</v>
      </c>
      <c r="U1101" s="295" t="s">
        <v>1614</v>
      </c>
    </row>
    <row r="1102" spans="1:21" ht="12.75">
      <c r="A1102" s="157">
        <f t="shared" si="144"/>
        <v>1102</v>
      </c>
      <c r="B1102" s="219"/>
      <c r="C1102" s="219" t="s">
        <v>2825</v>
      </c>
      <c r="D1102" s="220" t="s">
        <v>2837</v>
      </c>
      <c r="E1102" s="231" t="s">
        <v>558</v>
      </c>
      <c r="F1102" s="219">
        <v>1</v>
      </c>
      <c r="G1102" s="225">
        <v>30</v>
      </c>
      <c r="H1102" s="589" t="s">
        <v>433</v>
      </c>
      <c r="I1102" s="223">
        <v>4</v>
      </c>
      <c r="J1102" s="374">
        <v>43.70625</v>
      </c>
      <c r="K1102" s="427">
        <f t="shared" si="142"/>
        <v>174.825</v>
      </c>
      <c r="L1102" s="307"/>
      <c r="M1102" s="306"/>
      <c r="N1102" s="430">
        <f t="shared" si="143"/>
        <v>0</v>
      </c>
      <c r="O1102" s="499">
        <v>0</v>
      </c>
      <c r="P1102" s="500">
        <v>0</v>
      </c>
      <c r="Q1102" s="279"/>
      <c r="R1102" s="280">
        <v>0</v>
      </c>
      <c r="S1102" s="433">
        <f t="shared" si="141"/>
        <v>0</v>
      </c>
      <c r="T1102" s="281">
        <f t="shared" si="145"/>
        <v>0</v>
      </c>
      <c r="U1102" s="295" t="s">
        <v>1614</v>
      </c>
    </row>
    <row r="1103" spans="1:21" ht="25.5">
      <c r="A1103" s="157">
        <f t="shared" si="144"/>
        <v>1103</v>
      </c>
      <c r="B1103" s="219"/>
      <c r="C1103" s="219" t="s">
        <v>2825</v>
      </c>
      <c r="D1103" s="220" t="s">
        <v>2838</v>
      </c>
      <c r="E1103" s="231" t="s">
        <v>558</v>
      </c>
      <c r="F1103" s="219">
        <v>1</v>
      </c>
      <c r="G1103" s="225">
        <v>0</v>
      </c>
      <c r="H1103" s="591" t="s">
        <v>434</v>
      </c>
      <c r="I1103" s="223">
        <v>4</v>
      </c>
      <c r="J1103" s="374">
        <v>39.838044455550005</v>
      </c>
      <c r="K1103" s="427">
        <f t="shared" si="142"/>
        <v>159.35217782220002</v>
      </c>
      <c r="L1103" s="307"/>
      <c r="M1103" s="306"/>
      <c r="N1103" s="430">
        <f t="shared" si="143"/>
        <v>0</v>
      </c>
      <c r="O1103" s="499">
        <v>0</v>
      </c>
      <c r="P1103" s="500">
        <v>0</v>
      </c>
      <c r="Q1103" s="279"/>
      <c r="R1103" s="280">
        <v>0</v>
      </c>
      <c r="S1103" s="433">
        <f t="shared" si="141"/>
        <v>0</v>
      </c>
      <c r="T1103" s="281">
        <f t="shared" si="145"/>
        <v>0</v>
      </c>
      <c r="U1103" s="295" t="s">
        <v>1614</v>
      </c>
    </row>
    <row r="1104" spans="1:21" ht="12.75">
      <c r="A1104" s="157">
        <f t="shared" si="144"/>
        <v>1104</v>
      </c>
      <c r="B1104" s="219"/>
      <c r="C1104" s="219" t="s">
        <v>1410</v>
      </c>
      <c r="D1104" s="220" t="s">
        <v>2839</v>
      </c>
      <c r="E1104" s="231" t="s">
        <v>558</v>
      </c>
      <c r="F1104" s="219">
        <v>1</v>
      </c>
      <c r="G1104" s="225">
        <v>30</v>
      </c>
      <c r="H1104" s="589" t="s">
        <v>435</v>
      </c>
      <c r="I1104" s="223">
        <v>4</v>
      </c>
      <c r="J1104" s="374">
        <v>35.00815688996876</v>
      </c>
      <c r="K1104" s="427">
        <f t="shared" si="142"/>
        <v>140.03262755987504</v>
      </c>
      <c r="L1104" s="307"/>
      <c r="M1104" s="306"/>
      <c r="N1104" s="430">
        <f t="shared" si="143"/>
        <v>0</v>
      </c>
      <c r="O1104" s="499">
        <v>0</v>
      </c>
      <c r="P1104" s="500">
        <v>0</v>
      </c>
      <c r="Q1104" s="279"/>
      <c r="R1104" s="280">
        <v>0</v>
      </c>
      <c r="S1104" s="433">
        <f t="shared" si="141"/>
        <v>0</v>
      </c>
      <c r="T1104" s="281">
        <f t="shared" si="145"/>
        <v>0</v>
      </c>
      <c r="U1104" s="295" t="s">
        <v>1614</v>
      </c>
    </row>
    <row r="1105" spans="1:21" ht="25.5">
      <c r="A1105" s="157">
        <f t="shared" si="144"/>
        <v>1105</v>
      </c>
      <c r="B1105" s="219"/>
      <c r="C1105" s="219" t="s">
        <v>1410</v>
      </c>
      <c r="D1105" s="220" t="s">
        <v>2840</v>
      </c>
      <c r="E1105" s="231" t="s">
        <v>558</v>
      </c>
      <c r="F1105" s="219">
        <v>1</v>
      </c>
      <c r="G1105" s="225">
        <v>0</v>
      </c>
      <c r="H1105" s="591" t="s">
        <v>436</v>
      </c>
      <c r="I1105" s="223">
        <v>4</v>
      </c>
      <c r="J1105" s="374">
        <v>35.205</v>
      </c>
      <c r="K1105" s="427">
        <f t="shared" si="142"/>
        <v>140.82</v>
      </c>
      <c r="L1105" s="307"/>
      <c r="M1105" s="306"/>
      <c r="N1105" s="430">
        <f t="shared" si="143"/>
        <v>0</v>
      </c>
      <c r="O1105" s="499">
        <v>0</v>
      </c>
      <c r="P1105" s="500">
        <v>0</v>
      </c>
      <c r="Q1105" s="279"/>
      <c r="R1105" s="280">
        <v>0</v>
      </c>
      <c r="S1105" s="433">
        <f t="shared" si="141"/>
        <v>0</v>
      </c>
      <c r="T1105" s="281">
        <f t="shared" si="145"/>
        <v>0</v>
      </c>
      <c r="U1105" s="295" t="s">
        <v>1614</v>
      </c>
    </row>
    <row r="1106" spans="1:21" ht="25.5">
      <c r="A1106" s="157">
        <f t="shared" si="144"/>
        <v>1106</v>
      </c>
      <c r="B1106" s="219"/>
      <c r="C1106" s="219" t="s">
        <v>1410</v>
      </c>
      <c r="D1106" s="220" t="s">
        <v>2841</v>
      </c>
      <c r="E1106" s="231" t="s">
        <v>558</v>
      </c>
      <c r="F1106" s="219">
        <v>1</v>
      </c>
      <c r="G1106" s="225">
        <v>20</v>
      </c>
      <c r="H1106" s="591" t="s">
        <v>437</v>
      </c>
      <c r="I1106" s="223">
        <v>4</v>
      </c>
      <c r="J1106" s="374">
        <v>40.45875</v>
      </c>
      <c r="K1106" s="427">
        <f t="shared" si="142"/>
        <v>161.835</v>
      </c>
      <c r="L1106" s="307"/>
      <c r="M1106" s="306"/>
      <c r="N1106" s="430">
        <f t="shared" si="143"/>
        <v>0</v>
      </c>
      <c r="O1106" s="499">
        <v>12</v>
      </c>
      <c r="P1106" s="500">
        <v>3</v>
      </c>
      <c r="Q1106" s="279"/>
      <c r="R1106" s="280">
        <v>0</v>
      </c>
      <c r="S1106" s="433">
        <f t="shared" si="141"/>
        <v>0</v>
      </c>
      <c r="T1106" s="281">
        <f t="shared" si="145"/>
        <v>0</v>
      </c>
      <c r="U1106" s="295" t="s">
        <v>1614</v>
      </c>
    </row>
    <row r="1107" spans="1:21" ht="12.75">
      <c r="A1107" s="157">
        <f t="shared" si="144"/>
        <v>1107</v>
      </c>
      <c r="B1107" s="219"/>
      <c r="C1107" s="219" t="s">
        <v>1410</v>
      </c>
      <c r="D1107" s="220" t="s">
        <v>2842</v>
      </c>
      <c r="E1107" s="231" t="s">
        <v>558</v>
      </c>
      <c r="F1107" s="219">
        <v>1</v>
      </c>
      <c r="G1107" s="225">
        <v>20</v>
      </c>
      <c r="H1107" s="589" t="s">
        <v>438</v>
      </c>
      <c r="I1107" s="223">
        <v>4</v>
      </c>
      <c r="J1107" s="374">
        <v>34.44921</v>
      </c>
      <c r="K1107" s="427">
        <f t="shared" si="142"/>
        <v>137.79684</v>
      </c>
      <c r="L1107" s="307"/>
      <c r="M1107" s="306"/>
      <c r="N1107" s="430">
        <f t="shared" si="143"/>
        <v>0</v>
      </c>
      <c r="O1107" s="499">
        <v>0</v>
      </c>
      <c r="P1107" s="500">
        <v>0</v>
      </c>
      <c r="Q1107" s="279"/>
      <c r="R1107" s="280">
        <v>0</v>
      </c>
      <c r="S1107" s="433">
        <f t="shared" si="141"/>
        <v>0</v>
      </c>
      <c r="T1107" s="281">
        <f t="shared" si="145"/>
        <v>0</v>
      </c>
      <c r="U1107" s="295" t="s">
        <v>1614</v>
      </c>
    </row>
    <row r="1108" spans="1:21" ht="25.5">
      <c r="A1108" s="157">
        <f t="shared" si="144"/>
        <v>1108</v>
      </c>
      <c r="B1108" s="219"/>
      <c r="C1108" s="219" t="s">
        <v>1410</v>
      </c>
      <c r="D1108" s="220" t="s">
        <v>2843</v>
      </c>
      <c r="E1108" s="231" t="s">
        <v>558</v>
      </c>
      <c r="F1108" s="219">
        <v>1</v>
      </c>
      <c r="G1108" s="225">
        <v>20</v>
      </c>
      <c r="H1108" s="591" t="s">
        <v>439</v>
      </c>
      <c r="I1108" s="223">
        <v>4</v>
      </c>
      <c r="J1108" s="374">
        <v>37.379999999999995</v>
      </c>
      <c r="K1108" s="427">
        <f t="shared" si="142"/>
        <v>149.51999999999998</v>
      </c>
      <c r="L1108" s="307"/>
      <c r="M1108" s="306"/>
      <c r="N1108" s="430">
        <f t="shared" si="143"/>
        <v>0</v>
      </c>
      <c r="O1108" s="499">
        <v>0</v>
      </c>
      <c r="P1108" s="500">
        <v>0</v>
      </c>
      <c r="Q1108" s="279"/>
      <c r="R1108" s="280">
        <v>0</v>
      </c>
      <c r="S1108" s="433">
        <f t="shared" si="141"/>
        <v>0</v>
      </c>
      <c r="T1108" s="281">
        <f t="shared" si="145"/>
        <v>0</v>
      </c>
      <c r="U1108" s="295" t="s">
        <v>1614</v>
      </c>
    </row>
    <row r="1109" spans="1:21" ht="12.75">
      <c r="A1109" s="157">
        <f t="shared" si="144"/>
        <v>1109</v>
      </c>
      <c r="B1109" s="219"/>
      <c r="C1109" s="219" t="s">
        <v>1410</v>
      </c>
      <c r="D1109" s="220" t="s">
        <v>2844</v>
      </c>
      <c r="E1109" s="231" t="s">
        <v>558</v>
      </c>
      <c r="F1109" s="219">
        <v>1</v>
      </c>
      <c r="G1109" s="225">
        <v>20</v>
      </c>
      <c r="H1109" s="589" t="s">
        <v>440</v>
      </c>
      <c r="I1109" s="223">
        <v>4</v>
      </c>
      <c r="J1109" s="374">
        <v>40.8</v>
      </c>
      <c r="K1109" s="427">
        <f t="shared" si="142"/>
        <v>163.2</v>
      </c>
      <c r="L1109" s="307"/>
      <c r="M1109" s="306"/>
      <c r="N1109" s="430">
        <f t="shared" si="143"/>
        <v>0</v>
      </c>
      <c r="O1109" s="499">
        <v>0</v>
      </c>
      <c r="P1109" s="500">
        <v>0</v>
      </c>
      <c r="Q1109" s="279"/>
      <c r="R1109" s="280">
        <v>0</v>
      </c>
      <c r="S1109" s="433">
        <f t="shared" si="141"/>
        <v>0</v>
      </c>
      <c r="T1109" s="281">
        <f t="shared" si="145"/>
        <v>0</v>
      </c>
      <c r="U1109" s="295" t="s">
        <v>1614</v>
      </c>
    </row>
    <row r="1110" spans="1:21" ht="25.5">
      <c r="A1110" s="157">
        <f t="shared" si="144"/>
        <v>1110</v>
      </c>
      <c r="B1110" s="219"/>
      <c r="C1110" s="219" t="s">
        <v>1410</v>
      </c>
      <c r="D1110" s="220" t="s">
        <v>2845</v>
      </c>
      <c r="E1110" s="231" t="s">
        <v>558</v>
      </c>
      <c r="F1110" s="219">
        <v>1</v>
      </c>
      <c r="G1110" s="225">
        <v>20</v>
      </c>
      <c r="H1110" s="591" t="s">
        <v>441</v>
      </c>
      <c r="I1110" s="223">
        <v>4</v>
      </c>
      <c r="J1110" s="374">
        <v>36.296876084692826</v>
      </c>
      <c r="K1110" s="427">
        <f t="shared" si="142"/>
        <v>145.1875043387713</v>
      </c>
      <c r="L1110" s="307"/>
      <c r="M1110" s="306"/>
      <c r="N1110" s="430">
        <f t="shared" si="143"/>
        <v>0</v>
      </c>
      <c r="O1110" s="499">
        <v>0</v>
      </c>
      <c r="P1110" s="500">
        <v>0</v>
      </c>
      <c r="Q1110" s="279"/>
      <c r="R1110" s="280">
        <v>0</v>
      </c>
      <c r="S1110" s="433">
        <f aca="true" t="shared" si="146" ref="S1110:S1173">R1110*J1110</f>
        <v>0</v>
      </c>
      <c r="T1110" s="281">
        <f t="shared" si="145"/>
        <v>0</v>
      </c>
      <c r="U1110" s="295" t="s">
        <v>1614</v>
      </c>
    </row>
    <row r="1111" spans="1:21" ht="25.5">
      <c r="A1111" s="157">
        <f t="shared" si="144"/>
        <v>1111</v>
      </c>
      <c r="B1111" s="219"/>
      <c r="C1111" s="219" t="s">
        <v>1410</v>
      </c>
      <c r="D1111" s="220" t="s">
        <v>2846</v>
      </c>
      <c r="E1111" s="231" t="s">
        <v>558</v>
      </c>
      <c r="F1111" s="219">
        <v>1</v>
      </c>
      <c r="G1111" s="225">
        <v>20</v>
      </c>
      <c r="H1111" s="591" t="s">
        <v>94</v>
      </c>
      <c r="I1111" s="223">
        <v>4</v>
      </c>
      <c r="J1111" s="374">
        <v>37.64642111892</v>
      </c>
      <c r="K1111" s="427">
        <f t="shared" si="142"/>
        <v>150.58568447568</v>
      </c>
      <c r="L1111" s="307"/>
      <c r="M1111" s="306"/>
      <c r="N1111" s="430">
        <f t="shared" si="143"/>
        <v>0</v>
      </c>
      <c r="O1111" s="499">
        <v>0</v>
      </c>
      <c r="P1111" s="500">
        <v>0</v>
      </c>
      <c r="Q1111" s="279"/>
      <c r="R1111" s="280">
        <v>0</v>
      </c>
      <c r="S1111" s="433">
        <f t="shared" si="146"/>
        <v>0</v>
      </c>
      <c r="T1111" s="281">
        <f t="shared" si="145"/>
        <v>0</v>
      </c>
      <c r="U1111" s="295" t="s">
        <v>1614</v>
      </c>
    </row>
    <row r="1112" spans="1:21" ht="25.5">
      <c r="A1112" s="157">
        <f t="shared" si="144"/>
        <v>1112</v>
      </c>
      <c r="B1112" s="219"/>
      <c r="C1112" s="219" t="s">
        <v>1410</v>
      </c>
      <c r="D1112" s="220" t="s">
        <v>2847</v>
      </c>
      <c r="E1112" s="231" t="s">
        <v>558</v>
      </c>
      <c r="F1112" s="219">
        <v>1</v>
      </c>
      <c r="G1112" s="225">
        <v>0</v>
      </c>
      <c r="H1112" s="591" t="s">
        <v>95</v>
      </c>
      <c r="I1112" s="223">
        <v>4</v>
      </c>
      <c r="J1112" s="374">
        <v>43.67190845952001</v>
      </c>
      <c r="K1112" s="427">
        <f t="shared" si="142"/>
        <v>174.68763383808005</v>
      </c>
      <c r="L1112" s="307"/>
      <c r="M1112" s="306"/>
      <c r="N1112" s="430">
        <f t="shared" si="143"/>
        <v>0</v>
      </c>
      <c r="O1112" s="499">
        <v>60</v>
      </c>
      <c r="P1112" s="500">
        <v>15</v>
      </c>
      <c r="Q1112" s="279"/>
      <c r="R1112" s="280">
        <v>0</v>
      </c>
      <c r="S1112" s="433">
        <f t="shared" si="146"/>
        <v>0</v>
      </c>
      <c r="T1112" s="281">
        <f t="shared" si="145"/>
        <v>0</v>
      </c>
      <c r="U1112" s="295" t="s">
        <v>1614</v>
      </c>
    </row>
    <row r="1113" spans="1:21" ht="25.5">
      <c r="A1113" s="157">
        <f t="shared" si="144"/>
        <v>1113</v>
      </c>
      <c r="B1113" s="219"/>
      <c r="C1113" s="219" t="s">
        <v>1410</v>
      </c>
      <c r="D1113" s="220" t="s">
        <v>2848</v>
      </c>
      <c r="E1113" s="231" t="s">
        <v>558</v>
      </c>
      <c r="F1113" s="219">
        <v>1</v>
      </c>
      <c r="G1113" s="225">
        <v>0</v>
      </c>
      <c r="H1113" s="591" t="s">
        <v>96</v>
      </c>
      <c r="I1113" s="223">
        <v>4</v>
      </c>
      <c r="J1113" s="374">
        <v>34.44921</v>
      </c>
      <c r="K1113" s="427">
        <f t="shared" si="142"/>
        <v>137.79684</v>
      </c>
      <c r="L1113" s="307"/>
      <c r="M1113" s="306"/>
      <c r="N1113" s="430">
        <f t="shared" si="143"/>
        <v>0</v>
      </c>
      <c r="O1113" s="499">
        <v>0</v>
      </c>
      <c r="P1113" s="500">
        <v>0</v>
      </c>
      <c r="Q1113" s="279"/>
      <c r="R1113" s="280">
        <v>0</v>
      </c>
      <c r="S1113" s="433">
        <f t="shared" si="146"/>
        <v>0</v>
      </c>
      <c r="T1113" s="281">
        <f t="shared" si="145"/>
        <v>0</v>
      </c>
      <c r="U1113" s="295" t="s">
        <v>1614</v>
      </c>
    </row>
    <row r="1114" spans="1:21" ht="12.75">
      <c r="A1114" s="157">
        <f t="shared" si="144"/>
        <v>1114</v>
      </c>
      <c r="B1114" s="219"/>
      <c r="C1114" s="219" t="s">
        <v>1410</v>
      </c>
      <c r="D1114" s="220" t="s">
        <v>2849</v>
      </c>
      <c r="E1114" s="231" t="s">
        <v>558</v>
      </c>
      <c r="F1114" s="219">
        <v>1</v>
      </c>
      <c r="G1114" s="225">
        <v>20</v>
      </c>
      <c r="H1114" s="589" t="s">
        <v>97</v>
      </c>
      <c r="I1114" s="223">
        <v>4</v>
      </c>
      <c r="J1114" s="374">
        <v>35.625</v>
      </c>
      <c r="K1114" s="427">
        <f>J1114*I1114</f>
        <v>142.5</v>
      </c>
      <c r="L1114" s="307"/>
      <c r="M1114" s="306"/>
      <c r="N1114" s="430">
        <f>(J1114*L1114+T1114)+(M1114*K1114)</f>
        <v>0</v>
      </c>
      <c r="O1114" s="499">
        <v>0</v>
      </c>
      <c r="P1114" s="500">
        <v>0</v>
      </c>
      <c r="Q1114" s="279"/>
      <c r="R1114" s="280">
        <v>0</v>
      </c>
      <c r="S1114" s="433">
        <f>R1114*J1114</f>
        <v>0</v>
      </c>
      <c r="T1114" s="281">
        <f t="shared" si="145"/>
        <v>0</v>
      </c>
      <c r="U1114" s="295" t="s">
        <v>1614</v>
      </c>
    </row>
    <row r="1115" spans="1:21" ht="12.75">
      <c r="A1115" s="157">
        <f t="shared" si="144"/>
        <v>1115</v>
      </c>
      <c r="B1115" s="219"/>
      <c r="C1115" s="219" t="s">
        <v>980</v>
      </c>
      <c r="D1115" s="220" t="s">
        <v>2850</v>
      </c>
      <c r="E1115" s="231" t="s">
        <v>558</v>
      </c>
      <c r="F1115" s="219">
        <v>1</v>
      </c>
      <c r="G1115" s="225">
        <v>0</v>
      </c>
      <c r="H1115" s="589" t="s">
        <v>98</v>
      </c>
      <c r="I1115" s="223">
        <v>4</v>
      </c>
      <c r="J1115" s="374">
        <v>37.43625</v>
      </c>
      <c r="K1115" s="427">
        <f t="shared" si="142"/>
        <v>149.745</v>
      </c>
      <c r="L1115" s="307"/>
      <c r="M1115" s="306"/>
      <c r="N1115" s="430">
        <f t="shared" si="143"/>
        <v>0</v>
      </c>
      <c r="O1115" s="499">
        <v>20</v>
      </c>
      <c r="P1115" s="500">
        <v>5</v>
      </c>
      <c r="Q1115" s="279"/>
      <c r="R1115" s="280">
        <v>0</v>
      </c>
      <c r="S1115" s="433">
        <f t="shared" si="146"/>
        <v>0</v>
      </c>
      <c r="T1115" s="281">
        <f t="shared" si="145"/>
        <v>0</v>
      </c>
      <c r="U1115" s="295" t="s">
        <v>1614</v>
      </c>
    </row>
    <row r="1116" spans="1:21" ht="25.5">
      <c r="A1116" s="157">
        <f t="shared" si="144"/>
        <v>1116</v>
      </c>
      <c r="B1116" s="219"/>
      <c r="C1116" s="219" t="s">
        <v>2851</v>
      </c>
      <c r="D1116" s="220" t="s">
        <v>2852</v>
      </c>
      <c r="E1116" s="231" t="s">
        <v>558</v>
      </c>
      <c r="F1116" s="219">
        <v>1</v>
      </c>
      <c r="G1116" s="225">
        <v>15</v>
      </c>
      <c r="H1116" s="591" t="s">
        <v>99</v>
      </c>
      <c r="I1116" s="223">
        <v>4</v>
      </c>
      <c r="J1116" s="374">
        <v>35.468865</v>
      </c>
      <c r="K1116" s="427">
        <f t="shared" si="142"/>
        <v>141.87546</v>
      </c>
      <c r="L1116" s="307"/>
      <c r="M1116" s="306"/>
      <c r="N1116" s="430">
        <f t="shared" si="143"/>
        <v>0</v>
      </c>
      <c r="O1116" s="499">
        <v>0</v>
      </c>
      <c r="P1116" s="500">
        <v>0</v>
      </c>
      <c r="Q1116" s="279"/>
      <c r="R1116" s="280">
        <v>0</v>
      </c>
      <c r="S1116" s="433">
        <f t="shared" si="146"/>
        <v>0</v>
      </c>
      <c r="T1116" s="281">
        <f t="shared" si="145"/>
        <v>0</v>
      </c>
      <c r="U1116" s="295" t="s">
        <v>1614</v>
      </c>
    </row>
    <row r="1117" spans="1:21" ht="12.75">
      <c r="A1117" s="157">
        <f t="shared" si="144"/>
        <v>1117</v>
      </c>
      <c r="B1117" s="219"/>
      <c r="C1117" s="219" t="s">
        <v>2851</v>
      </c>
      <c r="D1117" s="220" t="s">
        <v>2853</v>
      </c>
      <c r="E1117" s="231" t="s">
        <v>558</v>
      </c>
      <c r="F1117" s="219">
        <v>1</v>
      </c>
      <c r="G1117" s="225">
        <v>15</v>
      </c>
      <c r="H1117" s="589" t="s">
        <v>423</v>
      </c>
      <c r="I1117" s="223">
        <v>4</v>
      </c>
      <c r="J1117" s="374">
        <v>41.085</v>
      </c>
      <c r="K1117" s="427">
        <f t="shared" si="142"/>
        <v>164.34</v>
      </c>
      <c r="L1117" s="307"/>
      <c r="M1117" s="306"/>
      <c r="N1117" s="430">
        <f t="shared" si="143"/>
        <v>0</v>
      </c>
      <c r="O1117" s="499">
        <v>36</v>
      </c>
      <c r="P1117" s="500">
        <v>9</v>
      </c>
      <c r="Q1117" s="279"/>
      <c r="R1117" s="280">
        <v>0</v>
      </c>
      <c r="S1117" s="433">
        <f t="shared" si="146"/>
        <v>0</v>
      </c>
      <c r="T1117" s="281">
        <f t="shared" si="145"/>
        <v>0</v>
      </c>
      <c r="U1117" s="295" t="s">
        <v>1614</v>
      </c>
    </row>
    <row r="1118" spans="1:21" ht="38.25">
      <c r="A1118" s="157">
        <f t="shared" si="144"/>
        <v>1118</v>
      </c>
      <c r="B1118" s="219"/>
      <c r="C1118" s="219" t="s">
        <v>1410</v>
      </c>
      <c r="D1118" s="220" t="s">
        <v>2854</v>
      </c>
      <c r="E1118" s="231" t="s">
        <v>558</v>
      </c>
      <c r="F1118" s="219">
        <v>1</v>
      </c>
      <c r="G1118" s="225">
        <v>5</v>
      </c>
      <c r="H1118" s="591" t="s">
        <v>424</v>
      </c>
      <c r="I1118" s="223">
        <v>4</v>
      </c>
      <c r="J1118" s="374">
        <v>36.832499999999996</v>
      </c>
      <c r="K1118" s="427">
        <f aca="true" t="shared" si="147" ref="K1118:K1135">J1118*I1118</f>
        <v>147.32999999999998</v>
      </c>
      <c r="L1118" s="307"/>
      <c r="M1118" s="306"/>
      <c r="N1118" s="430">
        <f aca="true" t="shared" si="148" ref="N1118:N1135">(J1118*L1118+T1118)+(M1118*K1118)</f>
        <v>0</v>
      </c>
      <c r="O1118" s="499">
        <v>114</v>
      </c>
      <c r="P1118" s="500">
        <v>28.5</v>
      </c>
      <c r="Q1118" s="279"/>
      <c r="R1118" s="280">
        <v>0</v>
      </c>
      <c r="S1118" s="433">
        <f t="shared" si="146"/>
        <v>0</v>
      </c>
      <c r="T1118" s="281">
        <f t="shared" si="145"/>
        <v>0</v>
      </c>
      <c r="U1118" s="295" t="s">
        <v>1614</v>
      </c>
    </row>
    <row r="1119" spans="1:21" ht="12.75">
      <c r="A1119" s="157">
        <f t="shared" si="144"/>
        <v>1119</v>
      </c>
      <c r="B1119" s="219"/>
      <c r="C1119" s="219" t="s">
        <v>2855</v>
      </c>
      <c r="D1119" s="220" t="s">
        <v>2856</v>
      </c>
      <c r="E1119" s="231" t="s">
        <v>558</v>
      </c>
      <c r="F1119" s="219">
        <v>1</v>
      </c>
      <c r="G1119" s="225">
        <v>0</v>
      </c>
      <c r="H1119" s="589" t="s">
        <v>425</v>
      </c>
      <c r="I1119" s="223">
        <v>2</v>
      </c>
      <c r="J1119" s="374">
        <v>60.8808</v>
      </c>
      <c r="K1119" s="427">
        <f t="shared" si="147"/>
        <v>121.7616</v>
      </c>
      <c r="L1119" s="307"/>
      <c r="M1119" s="306"/>
      <c r="N1119" s="430">
        <f t="shared" si="148"/>
        <v>0</v>
      </c>
      <c r="O1119" s="499">
        <v>0</v>
      </c>
      <c r="P1119" s="500">
        <v>0</v>
      </c>
      <c r="Q1119" s="279"/>
      <c r="R1119" s="280">
        <v>0</v>
      </c>
      <c r="S1119" s="433">
        <f t="shared" si="146"/>
        <v>0</v>
      </c>
      <c r="T1119" s="281">
        <f t="shared" si="145"/>
        <v>0</v>
      </c>
      <c r="U1119" s="295" t="s">
        <v>1614</v>
      </c>
    </row>
    <row r="1120" spans="1:21" ht="25.5">
      <c r="A1120" s="157">
        <f t="shared" si="144"/>
        <v>1120</v>
      </c>
      <c r="B1120" s="219"/>
      <c r="C1120" s="219" t="s">
        <v>2851</v>
      </c>
      <c r="D1120" s="220" t="s">
        <v>2857</v>
      </c>
      <c r="E1120" s="231" t="s">
        <v>558</v>
      </c>
      <c r="F1120" s="219">
        <v>1</v>
      </c>
      <c r="G1120" s="225">
        <v>0</v>
      </c>
      <c r="H1120" s="591" t="s">
        <v>102</v>
      </c>
      <c r="I1120" s="223">
        <v>2</v>
      </c>
      <c r="J1120" s="374">
        <v>64.215</v>
      </c>
      <c r="K1120" s="427">
        <f t="shared" si="147"/>
        <v>128.43</v>
      </c>
      <c r="L1120" s="307"/>
      <c r="M1120" s="306"/>
      <c r="N1120" s="430">
        <f t="shared" si="148"/>
        <v>0</v>
      </c>
      <c r="O1120" s="499">
        <v>28</v>
      </c>
      <c r="P1120" s="500">
        <v>14</v>
      </c>
      <c r="Q1120" s="279"/>
      <c r="R1120" s="280">
        <v>0</v>
      </c>
      <c r="S1120" s="433">
        <f t="shared" si="146"/>
        <v>0</v>
      </c>
      <c r="T1120" s="281">
        <f t="shared" si="145"/>
        <v>0</v>
      </c>
      <c r="U1120" s="295" t="s">
        <v>1614</v>
      </c>
    </row>
    <row r="1121" spans="1:21" ht="12.75">
      <c r="A1121" s="157">
        <f t="shared" si="144"/>
        <v>1121</v>
      </c>
      <c r="B1121" s="219"/>
      <c r="C1121" s="219" t="s">
        <v>2420</v>
      </c>
      <c r="D1121" s="220" t="s">
        <v>2858</v>
      </c>
      <c r="E1121" s="231" t="s">
        <v>558</v>
      </c>
      <c r="F1121" s="219">
        <v>1</v>
      </c>
      <c r="G1121" s="225">
        <v>0</v>
      </c>
      <c r="H1121" s="589" t="s">
        <v>103</v>
      </c>
      <c r="I1121" s="223">
        <v>2</v>
      </c>
      <c r="J1121" s="374">
        <v>71.07</v>
      </c>
      <c r="K1121" s="427">
        <f t="shared" si="147"/>
        <v>142.14</v>
      </c>
      <c r="L1121" s="307"/>
      <c r="M1121" s="306"/>
      <c r="N1121" s="430">
        <f t="shared" si="148"/>
        <v>0</v>
      </c>
      <c r="O1121" s="499">
        <v>28</v>
      </c>
      <c r="P1121" s="500">
        <v>14</v>
      </c>
      <c r="Q1121" s="279"/>
      <c r="R1121" s="280">
        <v>0</v>
      </c>
      <c r="S1121" s="433">
        <f t="shared" si="146"/>
        <v>0</v>
      </c>
      <c r="T1121" s="281">
        <f t="shared" si="145"/>
        <v>0</v>
      </c>
      <c r="U1121" s="295" t="s">
        <v>1614</v>
      </c>
    </row>
    <row r="1122" spans="1:21" ht="12.75">
      <c r="A1122" s="157">
        <f t="shared" si="144"/>
        <v>1122</v>
      </c>
      <c r="B1122" s="219"/>
      <c r="C1122" s="219" t="s">
        <v>2859</v>
      </c>
      <c r="D1122" s="220" t="s">
        <v>2860</v>
      </c>
      <c r="E1122" s="231" t="s">
        <v>558</v>
      </c>
      <c r="F1122" s="219">
        <v>1</v>
      </c>
      <c r="G1122" s="225">
        <v>25</v>
      </c>
      <c r="H1122" s="589" t="s">
        <v>104</v>
      </c>
      <c r="I1122" s="223">
        <v>1</v>
      </c>
      <c r="J1122" s="374">
        <v>143.64</v>
      </c>
      <c r="K1122" s="427">
        <f t="shared" si="147"/>
        <v>143.64</v>
      </c>
      <c r="L1122" s="307"/>
      <c r="M1122" s="306"/>
      <c r="N1122" s="430">
        <f t="shared" si="148"/>
        <v>0</v>
      </c>
      <c r="O1122" s="499">
        <v>0</v>
      </c>
      <c r="P1122" s="500">
        <v>0</v>
      </c>
      <c r="Q1122" s="279"/>
      <c r="R1122" s="280">
        <v>0</v>
      </c>
      <c r="S1122" s="433">
        <f t="shared" si="146"/>
        <v>0</v>
      </c>
      <c r="T1122" s="281">
        <f t="shared" si="145"/>
        <v>0</v>
      </c>
      <c r="U1122" s="295" t="s">
        <v>1614</v>
      </c>
    </row>
    <row r="1123" spans="1:21" ht="12.75">
      <c r="A1123" s="157">
        <f aca="true" t="shared" si="149" ref="A1123:A1186">A1122+1</f>
        <v>1123</v>
      </c>
      <c r="B1123" s="219"/>
      <c r="C1123" s="219" t="s">
        <v>2861</v>
      </c>
      <c r="D1123" s="220" t="s">
        <v>2862</v>
      </c>
      <c r="E1123" s="231" t="s">
        <v>558</v>
      </c>
      <c r="F1123" s="219">
        <v>1</v>
      </c>
      <c r="G1123" s="225">
        <v>0</v>
      </c>
      <c r="H1123" s="589" t="s">
        <v>105</v>
      </c>
      <c r="I1123" s="223">
        <v>1</v>
      </c>
      <c r="J1123" s="374">
        <v>152.085</v>
      </c>
      <c r="K1123" s="427">
        <f t="shared" si="147"/>
        <v>152.085</v>
      </c>
      <c r="L1123" s="307"/>
      <c r="M1123" s="306"/>
      <c r="N1123" s="430">
        <f t="shared" si="148"/>
        <v>0</v>
      </c>
      <c r="O1123" s="499">
        <v>2</v>
      </c>
      <c r="P1123" s="500">
        <v>2</v>
      </c>
      <c r="Q1123" s="279"/>
      <c r="R1123" s="280">
        <v>0</v>
      </c>
      <c r="S1123" s="433">
        <f t="shared" si="146"/>
        <v>0</v>
      </c>
      <c r="T1123" s="281">
        <f t="shared" si="145"/>
        <v>0</v>
      </c>
      <c r="U1123" s="295" t="s">
        <v>1614</v>
      </c>
    </row>
    <row r="1124" spans="1:21" ht="12.75">
      <c r="A1124" s="157">
        <f t="shared" si="149"/>
        <v>1124</v>
      </c>
      <c r="B1124" s="219"/>
      <c r="C1124" s="219" t="s">
        <v>2436</v>
      </c>
      <c r="D1124" s="220" t="s">
        <v>2863</v>
      </c>
      <c r="E1124" s="231" t="s">
        <v>558</v>
      </c>
      <c r="F1124" s="219">
        <v>1</v>
      </c>
      <c r="G1124" s="225">
        <v>0</v>
      </c>
      <c r="H1124" s="589" t="s">
        <v>106</v>
      </c>
      <c r="I1124" s="223">
        <v>1</v>
      </c>
      <c r="J1124" s="374">
        <v>116.58</v>
      </c>
      <c r="K1124" s="427">
        <f t="shared" si="147"/>
        <v>116.58</v>
      </c>
      <c r="L1124" s="307"/>
      <c r="M1124" s="306"/>
      <c r="N1124" s="430">
        <f t="shared" si="148"/>
        <v>0</v>
      </c>
      <c r="O1124" s="499">
        <v>2</v>
      </c>
      <c r="P1124" s="500">
        <v>2</v>
      </c>
      <c r="Q1124" s="279"/>
      <c r="R1124" s="280">
        <v>0</v>
      </c>
      <c r="S1124" s="433">
        <f t="shared" si="146"/>
        <v>0</v>
      </c>
      <c r="T1124" s="281">
        <f t="shared" si="145"/>
        <v>0</v>
      </c>
      <c r="U1124" s="295" t="s">
        <v>1614</v>
      </c>
    </row>
    <row r="1125" spans="1:21" ht="12.75">
      <c r="A1125" s="157">
        <f t="shared" si="149"/>
        <v>1125</v>
      </c>
      <c r="B1125" s="219"/>
      <c r="C1125" s="219" t="s">
        <v>1408</v>
      </c>
      <c r="D1125" s="220" t="s">
        <v>1409</v>
      </c>
      <c r="E1125" s="231" t="s">
        <v>558</v>
      </c>
      <c r="F1125" s="219">
        <v>1</v>
      </c>
      <c r="G1125" s="225">
        <v>15</v>
      </c>
      <c r="H1125" s="588" t="s">
        <v>1412</v>
      </c>
      <c r="I1125" s="223">
        <v>4</v>
      </c>
      <c r="J1125" s="374">
        <v>34.065</v>
      </c>
      <c r="K1125" s="427">
        <f t="shared" si="147"/>
        <v>136.26</v>
      </c>
      <c r="L1125" s="308"/>
      <c r="M1125" s="306"/>
      <c r="N1125" s="430">
        <f t="shared" si="148"/>
        <v>0</v>
      </c>
      <c r="O1125" s="499">
        <v>0</v>
      </c>
      <c r="P1125" s="500">
        <v>0</v>
      </c>
      <c r="Q1125" s="279"/>
      <c r="R1125" s="280">
        <v>0</v>
      </c>
      <c r="S1125" s="433">
        <f t="shared" si="146"/>
        <v>0</v>
      </c>
      <c r="T1125" s="281">
        <f t="shared" si="145"/>
        <v>0</v>
      </c>
      <c r="U1125" s="295" t="s">
        <v>1614</v>
      </c>
    </row>
    <row r="1126" spans="1:21" ht="12.75">
      <c r="A1126" s="157">
        <f t="shared" si="149"/>
        <v>1126</v>
      </c>
      <c r="B1126" s="219"/>
      <c r="C1126" s="219" t="s">
        <v>1410</v>
      </c>
      <c r="D1126" s="220" t="s">
        <v>1411</v>
      </c>
      <c r="E1126" s="231" t="s">
        <v>558</v>
      </c>
      <c r="F1126" s="219">
        <v>1</v>
      </c>
      <c r="G1126" s="225">
        <v>15</v>
      </c>
      <c r="H1126" s="588" t="s">
        <v>3055</v>
      </c>
      <c r="I1126" s="223">
        <v>4</v>
      </c>
      <c r="J1126" s="374">
        <v>34.065</v>
      </c>
      <c r="K1126" s="427">
        <f t="shared" si="147"/>
        <v>136.26</v>
      </c>
      <c r="L1126" s="308"/>
      <c r="M1126" s="306"/>
      <c r="N1126" s="430">
        <f t="shared" si="148"/>
        <v>0</v>
      </c>
      <c r="O1126" s="499">
        <v>0</v>
      </c>
      <c r="P1126" s="500">
        <v>0</v>
      </c>
      <c r="Q1126" s="279"/>
      <c r="R1126" s="280">
        <v>0</v>
      </c>
      <c r="S1126" s="433">
        <f t="shared" si="146"/>
        <v>0</v>
      </c>
      <c r="T1126" s="281">
        <f t="shared" si="145"/>
        <v>0</v>
      </c>
      <c r="U1126" s="295" t="s">
        <v>1614</v>
      </c>
    </row>
    <row r="1127" spans="1:21" ht="25.5">
      <c r="A1127" s="157">
        <f t="shared" si="149"/>
        <v>1127</v>
      </c>
      <c r="B1127" s="219"/>
      <c r="C1127" s="219" t="s">
        <v>2864</v>
      </c>
      <c r="D1127" s="220" t="s">
        <v>2865</v>
      </c>
      <c r="E1127" s="221" t="s">
        <v>182</v>
      </c>
      <c r="F1127" s="219">
        <v>1</v>
      </c>
      <c r="G1127" s="225">
        <v>0.5</v>
      </c>
      <c r="H1127" s="598" t="s">
        <v>107</v>
      </c>
      <c r="I1127" s="223">
        <v>100</v>
      </c>
      <c r="J1127" s="374">
        <v>2.056412</v>
      </c>
      <c r="K1127" s="427">
        <f t="shared" si="147"/>
        <v>205.6412</v>
      </c>
      <c r="L1127" s="308"/>
      <c r="M1127" s="306"/>
      <c r="N1127" s="430">
        <f t="shared" si="148"/>
        <v>0</v>
      </c>
      <c r="O1127" s="499">
        <v>171</v>
      </c>
      <c r="P1127" s="500">
        <v>1.71</v>
      </c>
      <c r="Q1127" s="279"/>
      <c r="R1127" s="280">
        <v>0</v>
      </c>
      <c r="S1127" s="433">
        <f t="shared" si="146"/>
        <v>0</v>
      </c>
      <c r="T1127" s="281">
        <f t="shared" si="145"/>
        <v>0</v>
      </c>
      <c r="U1127" s="295" t="s">
        <v>1614</v>
      </c>
    </row>
    <row r="1128" spans="1:21" ht="25.5">
      <c r="A1128" s="157">
        <f t="shared" si="149"/>
        <v>1128</v>
      </c>
      <c r="B1128" s="219"/>
      <c r="C1128" s="219" t="s">
        <v>2864</v>
      </c>
      <c r="D1128" s="220" t="s">
        <v>2866</v>
      </c>
      <c r="E1128" s="221" t="s">
        <v>182</v>
      </c>
      <c r="F1128" s="219">
        <v>1</v>
      </c>
      <c r="G1128" s="225">
        <v>0.5</v>
      </c>
      <c r="H1128" s="598" t="s">
        <v>426</v>
      </c>
      <c r="I1128" s="223">
        <v>100</v>
      </c>
      <c r="J1128" s="374">
        <v>2.056412</v>
      </c>
      <c r="K1128" s="427">
        <f t="shared" si="147"/>
        <v>205.6412</v>
      </c>
      <c r="L1128" s="308"/>
      <c r="M1128" s="306"/>
      <c r="N1128" s="430">
        <f t="shared" si="148"/>
        <v>0</v>
      </c>
      <c r="O1128" s="499">
        <v>177</v>
      </c>
      <c r="P1128" s="500">
        <v>1.77</v>
      </c>
      <c r="Q1128" s="279"/>
      <c r="R1128" s="280">
        <v>0</v>
      </c>
      <c r="S1128" s="433">
        <f t="shared" si="146"/>
        <v>0</v>
      </c>
      <c r="T1128" s="281">
        <f t="shared" si="145"/>
        <v>0</v>
      </c>
      <c r="U1128" s="295" t="s">
        <v>1614</v>
      </c>
    </row>
    <row r="1129" spans="1:21" ht="25.5">
      <c r="A1129" s="157">
        <f t="shared" si="149"/>
        <v>1129</v>
      </c>
      <c r="B1129" s="219"/>
      <c r="C1129" s="219" t="s">
        <v>2864</v>
      </c>
      <c r="D1129" s="220" t="s">
        <v>2867</v>
      </c>
      <c r="E1129" s="221" t="s">
        <v>182</v>
      </c>
      <c r="F1129" s="219">
        <v>1</v>
      </c>
      <c r="G1129" s="225">
        <v>0.5</v>
      </c>
      <c r="H1129" s="598" t="s">
        <v>1399</v>
      </c>
      <c r="I1129" s="223">
        <v>100</v>
      </c>
      <c r="J1129" s="374">
        <v>2.056412</v>
      </c>
      <c r="K1129" s="427">
        <f t="shared" si="147"/>
        <v>205.6412</v>
      </c>
      <c r="L1129" s="308"/>
      <c r="M1129" s="306"/>
      <c r="N1129" s="430">
        <f t="shared" si="148"/>
        <v>0</v>
      </c>
      <c r="O1129" s="499">
        <v>334</v>
      </c>
      <c r="P1129" s="500">
        <v>3.34</v>
      </c>
      <c r="Q1129" s="279"/>
      <c r="R1129" s="280">
        <v>0</v>
      </c>
      <c r="S1129" s="433">
        <f t="shared" si="146"/>
        <v>0</v>
      </c>
      <c r="T1129" s="281">
        <f t="shared" si="145"/>
        <v>0</v>
      </c>
      <c r="U1129" s="295" t="s">
        <v>1614</v>
      </c>
    </row>
    <row r="1130" spans="1:21" ht="25.5">
      <c r="A1130" s="157">
        <f t="shared" si="149"/>
        <v>1130</v>
      </c>
      <c r="B1130" s="219"/>
      <c r="C1130" s="219" t="s">
        <v>2653</v>
      </c>
      <c r="D1130" s="220" t="s">
        <v>2868</v>
      </c>
      <c r="E1130" s="221" t="s">
        <v>182</v>
      </c>
      <c r="F1130" s="219">
        <v>1</v>
      </c>
      <c r="G1130" s="225">
        <v>5</v>
      </c>
      <c r="H1130" s="590" t="s">
        <v>1400</v>
      </c>
      <c r="I1130" s="223">
        <v>50</v>
      </c>
      <c r="J1130" s="374">
        <v>4.456024</v>
      </c>
      <c r="K1130" s="427">
        <f t="shared" si="147"/>
        <v>222.80120000000002</v>
      </c>
      <c r="L1130" s="308"/>
      <c r="M1130" s="306"/>
      <c r="N1130" s="430">
        <f t="shared" si="148"/>
        <v>0</v>
      </c>
      <c r="O1130" s="499">
        <v>168</v>
      </c>
      <c r="P1130" s="500">
        <v>3.36</v>
      </c>
      <c r="Q1130" s="279"/>
      <c r="R1130" s="280">
        <v>0</v>
      </c>
      <c r="S1130" s="433">
        <f t="shared" si="146"/>
        <v>0</v>
      </c>
      <c r="T1130" s="281">
        <f t="shared" si="145"/>
        <v>0</v>
      </c>
      <c r="U1130" s="295" t="s">
        <v>1614</v>
      </c>
    </row>
    <row r="1131" spans="1:21" ht="25.5">
      <c r="A1131" s="157">
        <f t="shared" si="149"/>
        <v>1131</v>
      </c>
      <c r="B1131" s="219"/>
      <c r="C1131" s="219" t="s">
        <v>2653</v>
      </c>
      <c r="D1131" s="220" t="s">
        <v>2869</v>
      </c>
      <c r="E1131" s="221" t="s">
        <v>182</v>
      </c>
      <c r="F1131" s="219">
        <v>1</v>
      </c>
      <c r="G1131" s="225">
        <v>5</v>
      </c>
      <c r="H1131" s="590" t="s">
        <v>1401</v>
      </c>
      <c r="I1131" s="223">
        <v>50</v>
      </c>
      <c r="J1131" s="374">
        <v>4.456024</v>
      </c>
      <c r="K1131" s="427">
        <f t="shared" si="147"/>
        <v>222.80120000000002</v>
      </c>
      <c r="L1131" s="308"/>
      <c r="M1131" s="306"/>
      <c r="N1131" s="430">
        <f t="shared" si="148"/>
        <v>0</v>
      </c>
      <c r="O1131" s="499">
        <v>172</v>
      </c>
      <c r="P1131" s="500">
        <v>3.44</v>
      </c>
      <c r="Q1131" s="279"/>
      <c r="R1131" s="280">
        <v>0</v>
      </c>
      <c r="S1131" s="433">
        <f t="shared" si="146"/>
        <v>0</v>
      </c>
      <c r="T1131" s="281">
        <f t="shared" si="145"/>
        <v>0</v>
      </c>
      <c r="U1131" s="295" t="s">
        <v>1614</v>
      </c>
    </row>
    <row r="1132" spans="1:21" ht="25.5">
      <c r="A1132" s="157">
        <f t="shared" si="149"/>
        <v>1132</v>
      </c>
      <c r="B1132" s="219"/>
      <c r="C1132" s="219" t="s">
        <v>2653</v>
      </c>
      <c r="D1132" s="220" t="s">
        <v>2870</v>
      </c>
      <c r="E1132" s="221" t="s">
        <v>182</v>
      </c>
      <c r="F1132" s="219">
        <v>1</v>
      </c>
      <c r="G1132" s="225">
        <v>5</v>
      </c>
      <c r="H1132" s="590" t="s">
        <v>1402</v>
      </c>
      <c r="I1132" s="223">
        <v>50</v>
      </c>
      <c r="J1132" s="374">
        <v>4.456024</v>
      </c>
      <c r="K1132" s="427">
        <f t="shared" si="147"/>
        <v>222.80120000000002</v>
      </c>
      <c r="L1132" s="308"/>
      <c r="M1132" s="306"/>
      <c r="N1132" s="430">
        <f t="shared" si="148"/>
        <v>0</v>
      </c>
      <c r="O1132" s="499">
        <v>167</v>
      </c>
      <c r="P1132" s="500">
        <v>3.34</v>
      </c>
      <c r="Q1132" s="279"/>
      <c r="R1132" s="280">
        <v>0</v>
      </c>
      <c r="S1132" s="433">
        <f t="shared" si="146"/>
        <v>0</v>
      </c>
      <c r="T1132" s="281">
        <f t="shared" si="145"/>
        <v>0</v>
      </c>
      <c r="U1132" s="295" t="s">
        <v>1614</v>
      </c>
    </row>
    <row r="1133" spans="1:21" ht="25.5">
      <c r="A1133" s="157">
        <f t="shared" si="149"/>
        <v>1133</v>
      </c>
      <c r="B1133" s="219"/>
      <c r="C1133" s="219" t="s">
        <v>2653</v>
      </c>
      <c r="D1133" s="220" t="s">
        <v>2871</v>
      </c>
      <c r="E1133" s="221" t="s">
        <v>182</v>
      </c>
      <c r="F1133" s="219">
        <v>1</v>
      </c>
      <c r="G1133" s="225">
        <v>5</v>
      </c>
      <c r="H1133" s="590" t="s">
        <v>1403</v>
      </c>
      <c r="I1133" s="223">
        <v>50</v>
      </c>
      <c r="J1133" s="374">
        <v>4.456024</v>
      </c>
      <c r="K1133" s="427">
        <f t="shared" si="147"/>
        <v>222.80120000000002</v>
      </c>
      <c r="L1133" s="308"/>
      <c r="M1133" s="306"/>
      <c r="N1133" s="430">
        <f t="shared" si="148"/>
        <v>0</v>
      </c>
      <c r="O1133" s="499">
        <v>177</v>
      </c>
      <c r="P1133" s="500">
        <v>3.54</v>
      </c>
      <c r="Q1133" s="279"/>
      <c r="R1133" s="280">
        <v>0</v>
      </c>
      <c r="S1133" s="433">
        <f t="shared" si="146"/>
        <v>0</v>
      </c>
      <c r="T1133" s="281">
        <f t="shared" si="145"/>
        <v>0</v>
      </c>
      <c r="U1133" s="295" t="s">
        <v>1614</v>
      </c>
    </row>
    <row r="1134" spans="1:21" ht="25.5">
      <c r="A1134" s="157">
        <f t="shared" si="149"/>
        <v>1134</v>
      </c>
      <c r="B1134" s="219"/>
      <c r="C1134" s="219" t="s">
        <v>2653</v>
      </c>
      <c r="D1134" s="220" t="s">
        <v>2872</v>
      </c>
      <c r="E1134" s="221" t="s">
        <v>182</v>
      </c>
      <c r="F1134" s="219">
        <v>1</v>
      </c>
      <c r="G1134" s="225">
        <v>5</v>
      </c>
      <c r="H1134" s="590" t="s">
        <v>1404</v>
      </c>
      <c r="I1134" s="223">
        <v>50</v>
      </c>
      <c r="J1134" s="374">
        <v>4.456024</v>
      </c>
      <c r="K1134" s="427">
        <f t="shared" si="147"/>
        <v>222.80120000000002</v>
      </c>
      <c r="L1134" s="308"/>
      <c r="M1134" s="306"/>
      <c r="N1134" s="430">
        <f t="shared" si="148"/>
        <v>0</v>
      </c>
      <c r="O1134" s="499">
        <v>171</v>
      </c>
      <c r="P1134" s="500">
        <v>3.42</v>
      </c>
      <c r="Q1134" s="279"/>
      <c r="R1134" s="280">
        <v>0</v>
      </c>
      <c r="S1134" s="433">
        <f t="shared" si="146"/>
        <v>0</v>
      </c>
      <c r="T1134" s="281">
        <f t="shared" si="145"/>
        <v>0</v>
      </c>
      <c r="U1134" s="295" t="s">
        <v>1614</v>
      </c>
    </row>
    <row r="1135" spans="1:21" ht="25.5">
      <c r="A1135" s="157">
        <f t="shared" si="149"/>
        <v>1135</v>
      </c>
      <c r="B1135" s="219"/>
      <c r="C1135" s="219" t="s">
        <v>2605</v>
      </c>
      <c r="D1135" s="220" t="s">
        <v>2873</v>
      </c>
      <c r="E1135" s="221" t="s">
        <v>182</v>
      </c>
      <c r="F1135" s="219">
        <v>1</v>
      </c>
      <c r="G1135" s="225">
        <v>30</v>
      </c>
      <c r="H1135" s="590" t="s">
        <v>1405</v>
      </c>
      <c r="I1135" s="223">
        <v>50</v>
      </c>
      <c r="J1135" s="374">
        <v>3.7730559999999995</v>
      </c>
      <c r="K1135" s="427">
        <f t="shared" si="147"/>
        <v>188.65279999999998</v>
      </c>
      <c r="L1135" s="308"/>
      <c r="M1135" s="306"/>
      <c r="N1135" s="430">
        <f t="shared" si="148"/>
        <v>0</v>
      </c>
      <c r="O1135" s="499">
        <v>100</v>
      </c>
      <c r="P1135" s="500">
        <v>2</v>
      </c>
      <c r="Q1135" s="279"/>
      <c r="R1135" s="280">
        <v>0</v>
      </c>
      <c r="S1135" s="433">
        <f t="shared" si="146"/>
        <v>0</v>
      </c>
      <c r="T1135" s="281">
        <f t="shared" si="145"/>
        <v>0</v>
      </c>
      <c r="U1135" s="295" t="s">
        <v>1614</v>
      </c>
    </row>
    <row r="1136" spans="1:21" ht="25.5">
      <c r="A1136" s="157">
        <f t="shared" si="149"/>
        <v>1136</v>
      </c>
      <c r="B1136" s="219"/>
      <c r="C1136" s="219" t="s">
        <v>2605</v>
      </c>
      <c r="D1136" s="220" t="s">
        <v>2874</v>
      </c>
      <c r="E1136" s="221" t="s">
        <v>182</v>
      </c>
      <c r="F1136" s="219">
        <v>1</v>
      </c>
      <c r="G1136" s="225">
        <v>30</v>
      </c>
      <c r="H1136" s="590" t="s">
        <v>515</v>
      </c>
      <c r="I1136" s="223">
        <v>50</v>
      </c>
      <c r="J1136" s="374">
        <v>3.7730559999999995</v>
      </c>
      <c r="K1136" s="427">
        <f aca="true" t="shared" si="150" ref="K1136:K1166">J1136*I1136</f>
        <v>188.65279999999998</v>
      </c>
      <c r="L1136" s="308"/>
      <c r="M1136" s="306"/>
      <c r="N1136" s="430">
        <f aca="true" t="shared" si="151" ref="N1136:N1166">(J1136*L1136+T1136)+(M1136*K1136)</f>
        <v>0</v>
      </c>
      <c r="O1136" s="499">
        <v>234</v>
      </c>
      <c r="P1136" s="500">
        <v>4.68</v>
      </c>
      <c r="Q1136" s="279"/>
      <c r="R1136" s="280">
        <v>0</v>
      </c>
      <c r="S1136" s="433">
        <f t="shared" si="146"/>
        <v>0</v>
      </c>
      <c r="T1136" s="281">
        <f t="shared" si="145"/>
        <v>0</v>
      </c>
      <c r="U1136" s="295" t="s">
        <v>1614</v>
      </c>
    </row>
    <row r="1137" spans="1:21" ht="25.5">
      <c r="A1137" s="157">
        <f t="shared" si="149"/>
        <v>1137</v>
      </c>
      <c r="B1137" s="219"/>
      <c r="C1137" s="219" t="s">
        <v>2605</v>
      </c>
      <c r="D1137" s="220" t="s">
        <v>2875</v>
      </c>
      <c r="E1137" s="221" t="s">
        <v>182</v>
      </c>
      <c r="F1137" s="219">
        <v>1</v>
      </c>
      <c r="G1137" s="225">
        <v>30</v>
      </c>
      <c r="H1137" s="590" t="s">
        <v>516</v>
      </c>
      <c r="I1137" s="223">
        <v>50</v>
      </c>
      <c r="J1137" s="374">
        <v>3.7730559999999995</v>
      </c>
      <c r="K1137" s="427">
        <f t="shared" si="150"/>
        <v>188.65279999999998</v>
      </c>
      <c r="L1137" s="308"/>
      <c r="M1137" s="306"/>
      <c r="N1137" s="430">
        <f t="shared" si="151"/>
        <v>0</v>
      </c>
      <c r="O1137" s="499">
        <v>216</v>
      </c>
      <c r="P1137" s="500">
        <v>4.32</v>
      </c>
      <c r="Q1137" s="279"/>
      <c r="R1137" s="280">
        <v>0</v>
      </c>
      <c r="S1137" s="433">
        <f t="shared" si="146"/>
        <v>0</v>
      </c>
      <c r="T1137" s="281">
        <f t="shared" si="145"/>
        <v>0</v>
      </c>
      <c r="U1137" s="295" t="s">
        <v>1614</v>
      </c>
    </row>
    <row r="1138" spans="1:21" ht="25.5">
      <c r="A1138" s="157">
        <f t="shared" si="149"/>
        <v>1138</v>
      </c>
      <c r="B1138" s="219"/>
      <c r="C1138" s="219" t="s">
        <v>2605</v>
      </c>
      <c r="D1138" s="220" t="s">
        <v>2876</v>
      </c>
      <c r="E1138" s="221" t="s">
        <v>182</v>
      </c>
      <c r="F1138" s="219">
        <v>1</v>
      </c>
      <c r="G1138" s="225">
        <v>30</v>
      </c>
      <c r="H1138" s="590" t="s">
        <v>517</v>
      </c>
      <c r="I1138" s="223">
        <v>50</v>
      </c>
      <c r="J1138" s="374">
        <v>3.7730559999999995</v>
      </c>
      <c r="K1138" s="427">
        <f>J1138*I1138</f>
        <v>188.65279999999998</v>
      </c>
      <c r="L1138" s="308"/>
      <c r="M1138" s="306"/>
      <c r="N1138" s="430">
        <f>(J1138*L1138+T1138)+(M1138*K1138)</f>
        <v>0</v>
      </c>
      <c r="O1138" s="499">
        <v>187</v>
      </c>
      <c r="P1138" s="500">
        <v>3.74</v>
      </c>
      <c r="Q1138" s="279"/>
      <c r="R1138" s="280">
        <v>0</v>
      </c>
      <c r="S1138" s="433">
        <f t="shared" si="146"/>
        <v>0</v>
      </c>
      <c r="T1138" s="281">
        <f t="shared" si="145"/>
        <v>0</v>
      </c>
      <c r="U1138" s="295" t="s">
        <v>1614</v>
      </c>
    </row>
    <row r="1139" spans="1:21" ht="25.5">
      <c r="A1139" s="157">
        <f t="shared" si="149"/>
        <v>1139</v>
      </c>
      <c r="B1139" s="219"/>
      <c r="C1139" s="219" t="s">
        <v>2605</v>
      </c>
      <c r="D1139" s="220" t="s">
        <v>2877</v>
      </c>
      <c r="E1139" s="221" t="s">
        <v>182</v>
      </c>
      <c r="F1139" s="219">
        <v>1</v>
      </c>
      <c r="G1139" s="225">
        <v>30</v>
      </c>
      <c r="H1139" s="590" t="s">
        <v>518</v>
      </c>
      <c r="I1139" s="223">
        <v>50</v>
      </c>
      <c r="J1139" s="374">
        <v>3.7730559999999995</v>
      </c>
      <c r="K1139" s="427">
        <f t="shared" si="150"/>
        <v>188.65279999999998</v>
      </c>
      <c r="L1139" s="308"/>
      <c r="M1139" s="306"/>
      <c r="N1139" s="430">
        <f t="shared" si="151"/>
        <v>0</v>
      </c>
      <c r="O1139" s="499">
        <v>183</v>
      </c>
      <c r="P1139" s="500">
        <v>3.66</v>
      </c>
      <c r="Q1139" s="279"/>
      <c r="R1139" s="280">
        <v>0</v>
      </c>
      <c r="S1139" s="433">
        <f t="shared" si="146"/>
        <v>0</v>
      </c>
      <c r="T1139" s="281">
        <f t="shared" si="145"/>
        <v>0</v>
      </c>
      <c r="U1139" s="295" t="s">
        <v>1614</v>
      </c>
    </row>
    <row r="1140" spans="1:21" ht="25.5">
      <c r="A1140" s="157">
        <f t="shared" si="149"/>
        <v>1140</v>
      </c>
      <c r="B1140" s="219"/>
      <c r="C1140" s="219" t="s">
        <v>2620</v>
      </c>
      <c r="D1140" s="220" t="s">
        <v>2878</v>
      </c>
      <c r="E1140" s="221" t="s">
        <v>182</v>
      </c>
      <c r="F1140" s="219">
        <v>1</v>
      </c>
      <c r="G1140" s="225">
        <v>60</v>
      </c>
      <c r="H1140" s="590" t="s">
        <v>519</v>
      </c>
      <c r="I1140" s="223">
        <v>50</v>
      </c>
      <c r="J1140" s="374">
        <v>3.7730559999999995</v>
      </c>
      <c r="K1140" s="427">
        <f t="shared" si="150"/>
        <v>188.65279999999998</v>
      </c>
      <c r="L1140" s="308"/>
      <c r="M1140" s="306"/>
      <c r="N1140" s="430">
        <f t="shared" si="151"/>
        <v>0</v>
      </c>
      <c r="O1140" s="499">
        <v>214</v>
      </c>
      <c r="P1140" s="500">
        <v>4.28</v>
      </c>
      <c r="Q1140" s="279"/>
      <c r="R1140" s="280">
        <v>0</v>
      </c>
      <c r="S1140" s="433">
        <f t="shared" si="146"/>
        <v>0</v>
      </c>
      <c r="T1140" s="281">
        <f aca="true" t="shared" si="152" ref="T1140:T1197">S1140*L1140</f>
        <v>0</v>
      </c>
      <c r="U1140" s="295" t="s">
        <v>1614</v>
      </c>
    </row>
    <row r="1141" spans="1:21" ht="25.5">
      <c r="A1141" s="157">
        <f t="shared" si="149"/>
        <v>1141</v>
      </c>
      <c r="B1141" s="219"/>
      <c r="C1141" s="219" t="s">
        <v>2620</v>
      </c>
      <c r="D1141" s="220" t="s">
        <v>2879</v>
      </c>
      <c r="E1141" s="221" t="s">
        <v>182</v>
      </c>
      <c r="F1141" s="219">
        <v>1</v>
      </c>
      <c r="G1141" s="225">
        <v>60</v>
      </c>
      <c r="H1141" s="590" t="s">
        <v>520</v>
      </c>
      <c r="I1141" s="223">
        <v>50</v>
      </c>
      <c r="J1141" s="374">
        <v>3.7730559999999995</v>
      </c>
      <c r="K1141" s="427">
        <f t="shared" si="150"/>
        <v>188.65279999999998</v>
      </c>
      <c r="L1141" s="308"/>
      <c r="M1141" s="306"/>
      <c r="N1141" s="430">
        <f t="shared" si="151"/>
        <v>0</v>
      </c>
      <c r="O1141" s="499">
        <v>261</v>
      </c>
      <c r="P1141" s="500">
        <v>5.22</v>
      </c>
      <c r="Q1141" s="279"/>
      <c r="R1141" s="280">
        <v>0</v>
      </c>
      <c r="S1141" s="433">
        <f t="shared" si="146"/>
        <v>0</v>
      </c>
      <c r="T1141" s="281">
        <f t="shared" si="152"/>
        <v>0</v>
      </c>
      <c r="U1141" s="295" t="s">
        <v>1614</v>
      </c>
    </row>
    <row r="1142" spans="1:21" ht="25.5">
      <c r="A1142" s="157">
        <f t="shared" si="149"/>
        <v>1142</v>
      </c>
      <c r="B1142" s="219"/>
      <c r="C1142" s="219" t="s">
        <v>2620</v>
      </c>
      <c r="D1142" s="220" t="s">
        <v>2880</v>
      </c>
      <c r="E1142" s="221" t="s">
        <v>182</v>
      </c>
      <c r="F1142" s="219">
        <v>1</v>
      </c>
      <c r="G1142" s="225">
        <v>60</v>
      </c>
      <c r="H1142" s="590" t="s">
        <v>521</v>
      </c>
      <c r="I1142" s="223">
        <v>50</v>
      </c>
      <c r="J1142" s="374">
        <v>3.7730559999999995</v>
      </c>
      <c r="K1142" s="427">
        <f t="shared" si="150"/>
        <v>188.65279999999998</v>
      </c>
      <c r="L1142" s="308"/>
      <c r="M1142" s="306"/>
      <c r="N1142" s="430">
        <f t="shared" si="151"/>
        <v>0</v>
      </c>
      <c r="O1142" s="499">
        <v>215</v>
      </c>
      <c r="P1142" s="500">
        <v>4.3</v>
      </c>
      <c r="Q1142" s="279"/>
      <c r="R1142" s="280">
        <v>0</v>
      </c>
      <c r="S1142" s="433">
        <f t="shared" si="146"/>
        <v>0</v>
      </c>
      <c r="T1142" s="281">
        <f t="shared" si="152"/>
        <v>0</v>
      </c>
      <c r="U1142" s="295" t="s">
        <v>1614</v>
      </c>
    </row>
    <row r="1143" spans="1:21" ht="25.5">
      <c r="A1143" s="157">
        <f t="shared" si="149"/>
        <v>1143</v>
      </c>
      <c r="B1143" s="219"/>
      <c r="C1143" s="219" t="s">
        <v>2620</v>
      </c>
      <c r="D1143" s="220" t="s">
        <v>2881</v>
      </c>
      <c r="E1143" s="221" t="s">
        <v>182</v>
      </c>
      <c r="F1143" s="219">
        <v>1</v>
      </c>
      <c r="G1143" s="225">
        <v>60</v>
      </c>
      <c r="H1143" s="590" t="s">
        <v>1223</v>
      </c>
      <c r="I1143" s="223">
        <v>50</v>
      </c>
      <c r="J1143" s="374">
        <v>3.7730559999999995</v>
      </c>
      <c r="K1143" s="427">
        <f t="shared" si="150"/>
        <v>188.65279999999998</v>
      </c>
      <c r="L1143" s="308"/>
      <c r="M1143" s="306"/>
      <c r="N1143" s="430">
        <f t="shared" si="151"/>
        <v>0</v>
      </c>
      <c r="O1143" s="499">
        <v>326</v>
      </c>
      <c r="P1143" s="500">
        <v>6.52</v>
      </c>
      <c r="Q1143" s="279"/>
      <c r="R1143" s="280">
        <v>0</v>
      </c>
      <c r="S1143" s="433">
        <f t="shared" si="146"/>
        <v>0</v>
      </c>
      <c r="T1143" s="281">
        <f t="shared" si="152"/>
        <v>0</v>
      </c>
      <c r="U1143" s="295" t="s">
        <v>1614</v>
      </c>
    </row>
    <row r="1144" spans="1:21" ht="25.5">
      <c r="A1144" s="157">
        <f t="shared" si="149"/>
        <v>1144</v>
      </c>
      <c r="B1144" s="219"/>
      <c r="C1144" s="219" t="s">
        <v>2620</v>
      </c>
      <c r="D1144" s="220" t="s">
        <v>2882</v>
      </c>
      <c r="E1144" s="221" t="s">
        <v>182</v>
      </c>
      <c r="F1144" s="219">
        <v>1</v>
      </c>
      <c r="G1144" s="225">
        <v>60</v>
      </c>
      <c r="H1144" s="590" t="s">
        <v>1224</v>
      </c>
      <c r="I1144" s="223">
        <v>50</v>
      </c>
      <c r="J1144" s="374">
        <v>3.7730559999999995</v>
      </c>
      <c r="K1144" s="427">
        <f t="shared" si="150"/>
        <v>188.65279999999998</v>
      </c>
      <c r="L1144" s="308"/>
      <c r="M1144" s="306"/>
      <c r="N1144" s="430">
        <f t="shared" si="151"/>
        <v>0</v>
      </c>
      <c r="O1144" s="499">
        <v>344</v>
      </c>
      <c r="P1144" s="500">
        <v>6.88</v>
      </c>
      <c r="Q1144" s="279"/>
      <c r="R1144" s="280">
        <v>0</v>
      </c>
      <c r="S1144" s="433">
        <f t="shared" si="146"/>
        <v>0</v>
      </c>
      <c r="T1144" s="281">
        <f t="shared" si="152"/>
        <v>0</v>
      </c>
      <c r="U1144" s="295" t="s">
        <v>1614</v>
      </c>
    </row>
    <row r="1145" spans="1:21" ht="25.5">
      <c r="A1145" s="157">
        <f t="shared" si="149"/>
        <v>1145</v>
      </c>
      <c r="B1145" s="219"/>
      <c r="C1145" s="219" t="s">
        <v>2883</v>
      </c>
      <c r="D1145" s="220" t="s">
        <v>2884</v>
      </c>
      <c r="E1145" s="221" t="s">
        <v>182</v>
      </c>
      <c r="F1145" s="219">
        <v>1</v>
      </c>
      <c r="G1145" s="225">
        <v>0.5</v>
      </c>
      <c r="H1145" s="590" t="s">
        <v>503</v>
      </c>
      <c r="I1145" s="223">
        <v>100</v>
      </c>
      <c r="J1145" s="374">
        <v>3.434573643410853</v>
      </c>
      <c r="K1145" s="427">
        <f t="shared" si="150"/>
        <v>343.4573643410853</v>
      </c>
      <c r="L1145" s="308"/>
      <c r="M1145" s="306"/>
      <c r="N1145" s="430">
        <f t="shared" si="151"/>
        <v>0</v>
      </c>
      <c r="O1145" s="499">
        <v>263</v>
      </c>
      <c r="P1145" s="500">
        <v>2.63</v>
      </c>
      <c r="Q1145" s="279"/>
      <c r="R1145" s="280">
        <v>0</v>
      </c>
      <c r="S1145" s="433">
        <f t="shared" si="146"/>
        <v>0</v>
      </c>
      <c r="T1145" s="281">
        <f t="shared" si="152"/>
        <v>0</v>
      </c>
      <c r="U1145" s="295" t="s">
        <v>1614</v>
      </c>
    </row>
    <row r="1146" spans="1:21" ht="25.5">
      <c r="A1146" s="157">
        <f t="shared" si="149"/>
        <v>1146</v>
      </c>
      <c r="B1146" s="219"/>
      <c r="C1146" s="219" t="s">
        <v>2883</v>
      </c>
      <c r="D1146" s="220" t="s">
        <v>2885</v>
      </c>
      <c r="E1146" s="221" t="s">
        <v>182</v>
      </c>
      <c r="F1146" s="219">
        <v>1</v>
      </c>
      <c r="G1146" s="225">
        <v>0.5</v>
      </c>
      <c r="H1146" s="590" t="s">
        <v>504</v>
      </c>
      <c r="I1146" s="223">
        <v>250</v>
      </c>
      <c r="J1146" s="374">
        <v>1.520558139534884</v>
      </c>
      <c r="K1146" s="427">
        <f t="shared" si="150"/>
        <v>380.139534883721</v>
      </c>
      <c r="L1146" s="308"/>
      <c r="M1146" s="306"/>
      <c r="N1146" s="430">
        <f t="shared" si="151"/>
        <v>0</v>
      </c>
      <c r="O1146" s="499">
        <v>504</v>
      </c>
      <c r="P1146" s="500">
        <v>2.016</v>
      </c>
      <c r="Q1146" s="279"/>
      <c r="R1146" s="280">
        <v>0</v>
      </c>
      <c r="S1146" s="433">
        <f t="shared" si="146"/>
        <v>0</v>
      </c>
      <c r="T1146" s="281">
        <f t="shared" si="152"/>
        <v>0</v>
      </c>
      <c r="U1146" s="295" t="s">
        <v>1614</v>
      </c>
    </row>
    <row r="1147" spans="1:21" ht="25.5">
      <c r="A1147" s="157">
        <f t="shared" si="149"/>
        <v>1147</v>
      </c>
      <c r="B1147" s="219"/>
      <c r="C1147" s="219" t="s">
        <v>2605</v>
      </c>
      <c r="D1147" s="220" t="s">
        <v>2886</v>
      </c>
      <c r="E1147" s="221" t="s">
        <v>182</v>
      </c>
      <c r="F1147" s="219">
        <v>1</v>
      </c>
      <c r="G1147" s="225">
        <v>30</v>
      </c>
      <c r="H1147" s="590" t="s">
        <v>505</v>
      </c>
      <c r="I1147" s="223">
        <v>100</v>
      </c>
      <c r="J1147" s="374">
        <v>2.334108527131783</v>
      </c>
      <c r="K1147" s="427">
        <f t="shared" si="150"/>
        <v>233.41085271317831</v>
      </c>
      <c r="L1147" s="308"/>
      <c r="M1147" s="306"/>
      <c r="N1147" s="430">
        <f t="shared" si="151"/>
        <v>0</v>
      </c>
      <c r="O1147" s="499">
        <v>993</v>
      </c>
      <c r="P1147" s="500">
        <v>9.93</v>
      </c>
      <c r="Q1147" s="279"/>
      <c r="R1147" s="280">
        <v>0</v>
      </c>
      <c r="S1147" s="433">
        <f t="shared" si="146"/>
        <v>0</v>
      </c>
      <c r="T1147" s="281">
        <f t="shared" si="152"/>
        <v>0</v>
      </c>
      <c r="U1147" s="295" t="s">
        <v>1614</v>
      </c>
    </row>
    <row r="1148" spans="1:21" ht="25.5">
      <c r="A1148" s="157">
        <f t="shared" si="149"/>
        <v>1148</v>
      </c>
      <c r="B1148" s="219"/>
      <c r="C1148" s="219" t="s">
        <v>2887</v>
      </c>
      <c r="D1148" s="220" t="s">
        <v>2888</v>
      </c>
      <c r="E1148" s="221" t="s">
        <v>182</v>
      </c>
      <c r="F1148" s="219">
        <v>1</v>
      </c>
      <c r="G1148" s="225">
        <v>18</v>
      </c>
      <c r="H1148" s="590" t="s">
        <v>506</v>
      </c>
      <c r="I1148" s="223">
        <v>50</v>
      </c>
      <c r="J1148" s="374">
        <v>6.135503875968993</v>
      </c>
      <c r="K1148" s="427">
        <f t="shared" si="150"/>
        <v>306.77519379844966</v>
      </c>
      <c r="L1148" s="308"/>
      <c r="M1148" s="306"/>
      <c r="N1148" s="430">
        <f t="shared" si="151"/>
        <v>0</v>
      </c>
      <c r="O1148" s="499">
        <v>684</v>
      </c>
      <c r="P1148" s="500">
        <v>13.68</v>
      </c>
      <c r="Q1148" s="279"/>
      <c r="R1148" s="280">
        <v>0</v>
      </c>
      <c r="S1148" s="433">
        <f t="shared" si="146"/>
        <v>0</v>
      </c>
      <c r="T1148" s="281">
        <f t="shared" si="152"/>
        <v>0</v>
      </c>
      <c r="U1148" s="295" t="s">
        <v>1614</v>
      </c>
    </row>
    <row r="1149" spans="1:21" ht="25.5">
      <c r="A1149" s="157">
        <f t="shared" si="149"/>
        <v>1149</v>
      </c>
      <c r="B1149" s="219"/>
      <c r="C1149" s="219" t="s">
        <v>2620</v>
      </c>
      <c r="D1149" s="220" t="s">
        <v>2889</v>
      </c>
      <c r="E1149" s="221" t="s">
        <v>182</v>
      </c>
      <c r="F1149" s="219">
        <v>1</v>
      </c>
      <c r="G1149" s="225">
        <v>60</v>
      </c>
      <c r="H1149" s="591" t="s">
        <v>507</v>
      </c>
      <c r="I1149" s="223">
        <v>30</v>
      </c>
      <c r="J1149" s="374">
        <v>7.380470000000001</v>
      </c>
      <c r="K1149" s="427">
        <f t="shared" si="150"/>
        <v>221.41410000000002</v>
      </c>
      <c r="L1149" s="308"/>
      <c r="M1149" s="306"/>
      <c r="N1149" s="430">
        <f t="shared" si="151"/>
        <v>0</v>
      </c>
      <c r="O1149" s="499">
        <v>57</v>
      </c>
      <c r="P1149" s="500">
        <v>1.9</v>
      </c>
      <c r="Q1149" s="279"/>
      <c r="R1149" s="280">
        <v>0</v>
      </c>
      <c r="S1149" s="433">
        <f t="shared" si="146"/>
        <v>0</v>
      </c>
      <c r="T1149" s="281">
        <f t="shared" si="152"/>
        <v>0</v>
      </c>
      <c r="U1149" s="295" t="s">
        <v>1614</v>
      </c>
    </row>
    <row r="1150" spans="1:21" ht="38.25">
      <c r="A1150" s="157">
        <f t="shared" si="149"/>
        <v>1150</v>
      </c>
      <c r="B1150" s="219"/>
      <c r="C1150" s="219" t="s">
        <v>2890</v>
      </c>
      <c r="D1150" s="220" t="s">
        <v>2891</v>
      </c>
      <c r="E1150" s="221" t="s">
        <v>182</v>
      </c>
      <c r="F1150" s="219">
        <v>1</v>
      </c>
      <c r="G1150" s="225">
        <v>0</v>
      </c>
      <c r="H1150" s="593" t="s">
        <v>508</v>
      </c>
      <c r="I1150" s="223">
        <v>100</v>
      </c>
      <c r="J1150" s="374">
        <v>3.5602</v>
      </c>
      <c r="K1150" s="427">
        <f t="shared" si="150"/>
        <v>356.02</v>
      </c>
      <c r="L1150" s="308"/>
      <c r="M1150" s="306"/>
      <c r="N1150" s="430">
        <f t="shared" si="151"/>
        <v>0</v>
      </c>
      <c r="O1150" s="499">
        <v>918</v>
      </c>
      <c r="P1150" s="500">
        <v>9.18</v>
      </c>
      <c r="Q1150" s="279"/>
      <c r="R1150" s="280">
        <v>0</v>
      </c>
      <c r="S1150" s="433">
        <f t="shared" si="146"/>
        <v>0</v>
      </c>
      <c r="T1150" s="281">
        <f t="shared" si="152"/>
        <v>0</v>
      </c>
      <c r="U1150" s="295" t="s">
        <v>1614</v>
      </c>
    </row>
    <row r="1151" spans="1:21" ht="38.25">
      <c r="A1151" s="157">
        <f t="shared" si="149"/>
        <v>1151</v>
      </c>
      <c r="B1151" s="219"/>
      <c r="C1151" s="219" t="s">
        <v>2605</v>
      </c>
      <c r="D1151" s="220" t="s">
        <v>2892</v>
      </c>
      <c r="E1151" s="221" t="s">
        <v>182</v>
      </c>
      <c r="F1151" s="219">
        <v>1</v>
      </c>
      <c r="G1151" s="225">
        <v>30</v>
      </c>
      <c r="H1151" s="593" t="s">
        <v>509</v>
      </c>
      <c r="I1151" s="223">
        <v>100</v>
      </c>
      <c r="J1151" s="374">
        <v>2.4734</v>
      </c>
      <c r="K1151" s="427">
        <f t="shared" si="150"/>
        <v>247.33999999999997</v>
      </c>
      <c r="L1151" s="308"/>
      <c r="M1151" s="306"/>
      <c r="N1151" s="430">
        <f t="shared" si="151"/>
        <v>0</v>
      </c>
      <c r="O1151" s="499">
        <v>746</v>
      </c>
      <c r="P1151" s="500">
        <v>7.46</v>
      </c>
      <c r="Q1151" s="279"/>
      <c r="R1151" s="280">
        <v>0</v>
      </c>
      <c r="S1151" s="433">
        <f t="shared" si="146"/>
        <v>0</v>
      </c>
      <c r="T1151" s="281">
        <f t="shared" si="152"/>
        <v>0</v>
      </c>
      <c r="U1151" s="295" t="s">
        <v>1614</v>
      </c>
    </row>
    <row r="1152" spans="1:21" ht="25.5">
      <c r="A1152" s="157">
        <f t="shared" si="149"/>
        <v>1152</v>
      </c>
      <c r="B1152" s="219"/>
      <c r="C1152" s="219" t="s">
        <v>2638</v>
      </c>
      <c r="D1152" s="220" t="s">
        <v>2893</v>
      </c>
      <c r="E1152" s="221" t="s">
        <v>182</v>
      </c>
      <c r="F1152" s="219">
        <v>1</v>
      </c>
      <c r="G1152" s="225">
        <v>2</v>
      </c>
      <c r="H1152" s="590" t="s">
        <v>510</v>
      </c>
      <c r="I1152" s="223">
        <v>60</v>
      </c>
      <c r="J1152" s="374">
        <v>5.724289405684755</v>
      </c>
      <c r="K1152" s="427">
        <f t="shared" si="150"/>
        <v>343.4573643410853</v>
      </c>
      <c r="L1152" s="308"/>
      <c r="M1152" s="306"/>
      <c r="N1152" s="430">
        <f t="shared" si="151"/>
        <v>0</v>
      </c>
      <c r="O1152" s="499">
        <v>18</v>
      </c>
      <c r="P1152" s="500">
        <v>0.3</v>
      </c>
      <c r="Q1152" s="279"/>
      <c r="R1152" s="280">
        <v>0</v>
      </c>
      <c r="S1152" s="433">
        <f t="shared" si="146"/>
        <v>0</v>
      </c>
      <c r="T1152" s="281">
        <f t="shared" si="152"/>
        <v>0</v>
      </c>
      <c r="U1152" s="295" t="s">
        <v>1614</v>
      </c>
    </row>
    <row r="1153" spans="1:21" ht="25.5">
      <c r="A1153" s="157">
        <f t="shared" si="149"/>
        <v>1153</v>
      </c>
      <c r="B1153" s="219"/>
      <c r="C1153" s="219" t="s">
        <v>2638</v>
      </c>
      <c r="D1153" s="220" t="s">
        <v>2894</v>
      </c>
      <c r="E1153" s="221" t="s">
        <v>182</v>
      </c>
      <c r="F1153" s="219">
        <v>1</v>
      </c>
      <c r="G1153" s="225">
        <v>2</v>
      </c>
      <c r="H1153" s="590" t="s">
        <v>511</v>
      </c>
      <c r="I1153" s="223">
        <v>60</v>
      </c>
      <c r="J1153" s="374">
        <v>6.3356589147286835</v>
      </c>
      <c r="K1153" s="427">
        <f t="shared" si="150"/>
        <v>380.139534883721</v>
      </c>
      <c r="L1153" s="308"/>
      <c r="M1153" s="306"/>
      <c r="N1153" s="430">
        <f t="shared" si="151"/>
        <v>0</v>
      </c>
      <c r="O1153" s="499">
        <v>278</v>
      </c>
      <c r="P1153" s="500">
        <v>4.633333333333334</v>
      </c>
      <c r="Q1153" s="279"/>
      <c r="R1153" s="280">
        <v>0</v>
      </c>
      <c r="S1153" s="433">
        <f t="shared" si="146"/>
        <v>0</v>
      </c>
      <c r="T1153" s="281">
        <f t="shared" si="152"/>
        <v>0</v>
      </c>
      <c r="U1153" s="295" t="s">
        <v>1614</v>
      </c>
    </row>
    <row r="1154" spans="1:21" ht="25.5">
      <c r="A1154" s="157">
        <f t="shared" si="149"/>
        <v>1154</v>
      </c>
      <c r="B1154" s="219"/>
      <c r="C1154" s="219" t="s">
        <v>2638</v>
      </c>
      <c r="D1154" s="220" t="s">
        <v>2895</v>
      </c>
      <c r="E1154" s="221" t="s">
        <v>182</v>
      </c>
      <c r="F1154" s="219">
        <v>1</v>
      </c>
      <c r="G1154" s="225">
        <v>2</v>
      </c>
      <c r="H1154" s="590" t="s">
        <v>1717</v>
      </c>
      <c r="I1154" s="223">
        <v>60</v>
      </c>
      <c r="J1154" s="374">
        <v>3.890180878552972</v>
      </c>
      <c r="K1154" s="427">
        <f t="shared" si="150"/>
        <v>233.41085271317831</v>
      </c>
      <c r="L1154" s="308"/>
      <c r="M1154" s="306"/>
      <c r="N1154" s="430">
        <f t="shared" si="151"/>
        <v>0</v>
      </c>
      <c r="O1154" s="499">
        <v>168</v>
      </c>
      <c r="P1154" s="500">
        <v>2.8</v>
      </c>
      <c r="Q1154" s="279"/>
      <c r="R1154" s="280">
        <v>0</v>
      </c>
      <c r="S1154" s="433">
        <f t="shared" si="146"/>
        <v>0</v>
      </c>
      <c r="T1154" s="281">
        <f t="shared" si="152"/>
        <v>0</v>
      </c>
      <c r="U1154" s="295" t="s">
        <v>1614</v>
      </c>
    </row>
    <row r="1155" spans="1:21" ht="25.5">
      <c r="A1155" s="157">
        <f t="shared" si="149"/>
        <v>1155</v>
      </c>
      <c r="B1155" s="219"/>
      <c r="C1155" s="219" t="s">
        <v>2638</v>
      </c>
      <c r="D1155" s="220" t="s">
        <v>2896</v>
      </c>
      <c r="E1155" s="221" t="s">
        <v>182</v>
      </c>
      <c r="F1155" s="219">
        <v>1</v>
      </c>
      <c r="G1155" s="225">
        <v>2</v>
      </c>
      <c r="H1155" s="590" t="s">
        <v>512</v>
      </c>
      <c r="I1155" s="223">
        <v>60</v>
      </c>
      <c r="J1155" s="374">
        <v>5.112919896640828</v>
      </c>
      <c r="K1155" s="427">
        <f t="shared" si="150"/>
        <v>306.77519379844966</v>
      </c>
      <c r="L1155" s="308"/>
      <c r="M1155" s="306"/>
      <c r="N1155" s="430">
        <f t="shared" si="151"/>
        <v>0</v>
      </c>
      <c r="O1155" s="499">
        <v>225</v>
      </c>
      <c r="P1155" s="500">
        <v>3.75</v>
      </c>
      <c r="Q1155" s="279"/>
      <c r="R1155" s="280">
        <v>0</v>
      </c>
      <c r="S1155" s="433">
        <f t="shared" si="146"/>
        <v>0</v>
      </c>
      <c r="T1155" s="281">
        <f t="shared" si="152"/>
        <v>0</v>
      </c>
      <c r="U1155" s="295" t="s">
        <v>1614</v>
      </c>
    </row>
    <row r="1156" spans="1:21" ht="25.5">
      <c r="A1156" s="157">
        <f t="shared" si="149"/>
        <v>1156</v>
      </c>
      <c r="B1156" s="219"/>
      <c r="C1156" s="219" t="s">
        <v>2638</v>
      </c>
      <c r="D1156" s="220" t="s">
        <v>2897</v>
      </c>
      <c r="E1156" s="221" t="s">
        <v>182</v>
      </c>
      <c r="F1156" s="219">
        <v>1</v>
      </c>
      <c r="G1156" s="225">
        <v>2</v>
      </c>
      <c r="H1156" s="590" t="s">
        <v>513</v>
      </c>
      <c r="I1156" s="223">
        <v>60</v>
      </c>
      <c r="J1156" s="374">
        <v>3.6902350000000004</v>
      </c>
      <c r="K1156" s="427">
        <f t="shared" si="150"/>
        <v>221.41410000000002</v>
      </c>
      <c r="L1156" s="308"/>
      <c r="M1156" s="306"/>
      <c r="N1156" s="430">
        <f t="shared" si="151"/>
        <v>0</v>
      </c>
      <c r="O1156" s="499">
        <v>290</v>
      </c>
      <c r="P1156" s="500">
        <v>4.833333333333333</v>
      </c>
      <c r="Q1156" s="279"/>
      <c r="R1156" s="280">
        <v>0</v>
      </c>
      <c r="S1156" s="433">
        <f t="shared" si="146"/>
        <v>0</v>
      </c>
      <c r="T1156" s="281">
        <f t="shared" si="152"/>
        <v>0</v>
      </c>
      <c r="U1156" s="295" t="s">
        <v>1614</v>
      </c>
    </row>
    <row r="1157" spans="1:21" ht="25.5">
      <c r="A1157" s="157">
        <f t="shared" si="149"/>
        <v>1157</v>
      </c>
      <c r="B1157" s="219"/>
      <c r="C1157" s="219" t="s">
        <v>2638</v>
      </c>
      <c r="D1157" s="220" t="s">
        <v>2898</v>
      </c>
      <c r="E1157" s="221" t="s">
        <v>182</v>
      </c>
      <c r="F1157" s="219">
        <v>1</v>
      </c>
      <c r="G1157" s="225">
        <v>2</v>
      </c>
      <c r="H1157" s="590" t="s">
        <v>514</v>
      </c>
      <c r="I1157" s="223">
        <v>60</v>
      </c>
      <c r="J1157" s="374">
        <v>5.933666666666666</v>
      </c>
      <c r="K1157" s="427">
        <f t="shared" si="150"/>
        <v>356.02</v>
      </c>
      <c r="L1157" s="308"/>
      <c r="M1157" s="306"/>
      <c r="N1157" s="430">
        <f t="shared" si="151"/>
        <v>0</v>
      </c>
      <c r="O1157" s="499">
        <v>288</v>
      </c>
      <c r="P1157" s="500">
        <v>4.8</v>
      </c>
      <c r="Q1157" s="279"/>
      <c r="R1157" s="280">
        <v>0</v>
      </c>
      <c r="S1157" s="433">
        <f t="shared" si="146"/>
        <v>0</v>
      </c>
      <c r="T1157" s="281">
        <f t="shared" si="152"/>
        <v>0</v>
      </c>
      <c r="U1157" s="295" t="s">
        <v>1614</v>
      </c>
    </row>
    <row r="1158" spans="1:21" ht="25.5">
      <c r="A1158" s="157">
        <f t="shared" si="149"/>
        <v>1158</v>
      </c>
      <c r="B1158" s="219"/>
      <c r="C1158" s="219" t="s">
        <v>2638</v>
      </c>
      <c r="D1158" s="220" t="s">
        <v>2899</v>
      </c>
      <c r="E1158" s="221" t="s">
        <v>182</v>
      </c>
      <c r="F1158" s="219">
        <v>1</v>
      </c>
      <c r="G1158" s="225">
        <v>2</v>
      </c>
      <c r="H1158" s="590" t="s">
        <v>266</v>
      </c>
      <c r="I1158" s="223">
        <v>60</v>
      </c>
      <c r="J1158" s="374">
        <v>4.122333333333334</v>
      </c>
      <c r="K1158" s="427">
        <f t="shared" si="150"/>
        <v>247.34000000000003</v>
      </c>
      <c r="L1158" s="308"/>
      <c r="M1158" s="306"/>
      <c r="N1158" s="430">
        <f t="shared" si="151"/>
        <v>0</v>
      </c>
      <c r="O1158" s="499">
        <v>272</v>
      </c>
      <c r="P1158" s="500">
        <v>4.533333333333333</v>
      </c>
      <c r="Q1158" s="279"/>
      <c r="R1158" s="280">
        <v>0</v>
      </c>
      <c r="S1158" s="433">
        <f t="shared" si="146"/>
        <v>0</v>
      </c>
      <c r="T1158" s="281">
        <f t="shared" si="152"/>
        <v>0</v>
      </c>
      <c r="U1158" s="295" t="s">
        <v>1614</v>
      </c>
    </row>
    <row r="1159" spans="1:21" ht="25.5">
      <c r="A1159" s="157">
        <f t="shared" si="149"/>
        <v>1159</v>
      </c>
      <c r="B1159" s="219"/>
      <c r="C1159" s="219" t="s">
        <v>2638</v>
      </c>
      <c r="D1159" s="220" t="s">
        <v>2900</v>
      </c>
      <c r="E1159" s="221" t="s">
        <v>182</v>
      </c>
      <c r="F1159" s="219">
        <v>10</v>
      </c>
      <c r="G1159" s="225">
        <v>2</v>
      </c>
      <c r="H1159" s="590" t="s">
        <v>267</v>
      </c>
      <c r="I1159" s="223">
        <v>60</v>
      </c>
      <c r="J1159" s="374">
        <v>3.8925800000000006</v>
      </c>
      <c r="K1159" s="427">
        <f t="shared" si="150"/>
        <v>233.55480000000003</v>
      </c>
      <c r="L1159" s="308"/>
      <c r="M1159" s="306"/>
      <c r="N1159" s="430">
        <f t="shared" si="151"/>
        <v>0</v>
      </c>
      <c r="O1159" s="499">
        <v>47</v>
      </c>
      <c r="P1159" s="500">
        <v>0.7833333333333333</v>
      </c>
      <c r="Q1159" s="279"/>
      <c r="R1159" s="280">
        <v>0</v>
      </c>
      <c r="S1159" s="433">
        <f t="shared" si="146"/>
        <v>0</v>
      </c>
      <c r="T1159" s="281">
        <f t="shared" si="152"/>
        <v>0</v>
      </c>
      <c r="U1159" s="295" t="s">
        <v>1614</v>
      </c>
    </row>
    <row r="1160" spans="1:21" ht="25.5">
      <c r="A1160" s="157">
        <f t="shared" si="149"/>
        <v>1160</v>
      </c>
      <c r="B1160" s="219"/>
      <c r="C1160" s="219" t="s">
        <v>2638</v>
      </c>
      <c r="D1160" s="220" t="s">
        <v>2901</v>
      </c>
      <c r="E1160" s="221" t="s">
        <v>182</v>
      </c>
      <c r="F1160" s="219">
        <v>10</v>
      </c>
      <c r="G1160" s="225">
        <v>2</v>
      </c>
      <c r="H1160" s="590" t="s">
        <v>268</v>
      </c>
      <c r="I1160" s="223">
        <v>60</v>
      </c>
      <c r="J1160" s="374">
        <v>3.8925800000000006</v>
      </c>
      <c r="K1160" s="427">
        <f t="shared" si="150"/>
        <v>233.55480000000003</v>
      </c>
      <c r="L1160" s="308"/>
      <c r="M1160" s="306"/>
      <c r="N1160" s="430">
        <f t="shared" si="151"/>
        <v>0</v>
      </c>
      <c r="O1160" s="499">
        <v>2</v>
      </c>
      <c r="P1160" s="500">
        <v>0.03333333333333333</v>
      </c>
      <c r="Q1160" s="279"/>
      <c r="R1160" s="280">
        <v>0</v>
      </c>
      <c r="S1160" s="433">
        <f t="shared" si="146"/>
        <v>0</v>
      </c>
      <c r="T1160" s="281">
        <f t="shared" si="152"/>
        <v>0</v>
      </c>
      <c r="U1160" s="295" t="s">
        <v>1614</v>
      </c>
    </row>
    <row r="1161" spans="1:21" ht="25.5">
      <c r="A1161" s="157">
        <f t="shared" si="149"/>
        <v>1161</v>
      </c>
      <c r="B1161" s="219"/>
      <c r="C1161" s="219" t="s">
        <v>1680</v>
      </c>
      <c r="D1161" s="220" t="s">
        <v>2902</v>
      </c>
      <c r="E1161" s="221" t="s">
        <v>182</v>
      </c>
      <c r="F1161" s="219">
        <v>1</v>
      </c>
      <c r="G1161" s="225">
        <v>0.25</v>
      </c>
      <c r="H1161" s="590" t="s">
        <v>269</v>
      </c>
      <c r="I1161" s="223">
        <v>100</v>
      </c>
      <c r="J1161" s="374">
        <v>3.213013333333334</v>
      </c>
      <c r="K1161" s="427">
        <f t="shared" si="150"/>
        <v>321.3013333333334</v>
      </c>
      <c r="L1161" s="308"/>
      <c r="M1161" s="306"/>
      <c r="N1161" s="430">
        <f t="shared" si="151"/>
        <v>0</v>
      </c>
      <c r="O1161" s="499">
        <v>727</v>
      </c>
      <c r="P1161" s="500">
        <v>7.27</v>
      </c>
      <c r="Q1161" s="279"/>
      <c r="R1161" s="280">
        <v>0</v>
      </c>
      <c r="S1161" s="433">
        <f t="shared" si="146"/>
        <v>0</v>
      </c>
      <c r="T1161" s="281">
        <f t="shared" si="152"/>
        <v>0</v>
      </c>
      <c r="U1161" s="295" t="s">
        <v>1614</v>
      </c>
    </row>
    <row r="1162" spans="1:21" ht="25.5">
      <c r="A1162" s="157">
        <f t="shared" si="149"/>
        <v>1162</v>
      </c>
      <c r="B1162" s="219"/>
      <c r="C1162" s="219" t="s">
        <v>1680</v>
      </c>
      <c r="D1162" s="220" t="s">
        <v>2903</v>
      </c>
      <c r="E1162" s="221" t="s">
        <v>182</v>
      </c>
      <c r="F1162" s="219">
        <v>1</v>
      </c>
      <c r="G1162" s="225">
        <v>0.25</v>
      </c>
      <c r="H1162" s="590" t="s">
        <v>270</v>
      </c>
      <c r="I1162" s="223">
        <v>100</v>
      </c>
      <c r="J1162" s="374">
        <v>3.213013333333334</v>
      </c>
      <c r="K1162" s="427">
        <f t="shared" si="150"/>
        <v>321.3013333333334</v>
      </c>
      <c r="L1162" s="308"/>
      <c r="M1162" s="306"/>
      <c r="N1162" s="430">
        <f t="shared" si="151"/>
        <v>0</v>
      </c>
      <c r="O1162" s="499">
        <v>330</v>
      </c>
      <c r="P1162" s="500">
        <v>3.3</v>
      </c>
      <c r="Q1162" s="279"/>
      <c r="R1162" s="280">
        <v>0</v>
      </c>
      <c r="S1162" s="433">
        <f t="shared" si="146"/>
        <v>0</v>
      </c>
      <c r="T1162" s="281">
        <f t="shared" si="152"/>
        <v>0</v>
      </c>
      <c r="U1162" s="295" t="s">
        <v>1614</v>
      </c>
    </row>
    <row r="1163" spans="1:21" ht="25.5">
      <c r="A1163" s="157">
        <f t="shared" si="149"/>
        <v>1163</v>
      </c>
      <c r="B1163" s="219"/>
      <c r="C1163" s="219" t="s">
        <v>1680</v>
      </c>
      <c r="D1163" s="220" t="s">
        <v>2904</v>
      </c>
      <c r="E1163" s="221" t="s">
        <v>182</v>
      </c>
      <c r="F1163" s="219">
        <v>1</v>
      </c>
      <c r="G1163" s="225">
        <v>0.25</v>
      </c>
      <c r="H1163" s="590" t="s">
        <v>271</v>
      </c>
      <c r="I1163" s="223">
        <v>100</v>
      </c>
      <c r="J1163" s="374">
        <v>3.202041588235295</v>
      </c>
      <c r="K1163" s="427">
        <f t="shared" si="150"/>
        <v>320.2041588235295</v>
      </c>
      <c r="L1163" s="308"/>
      <c r="M1163" s="306"/>
      <c r="N1163" s="430">
        <f t="shared" si="151"/>
        <v>0</v>
      </c>
      <c r="O1163" s="499">
        <v>53</v>
      </c>
      <c r="P1163" s="500">
        <v>0.53</v>
      </c>
      <c r="Q1163" s="279"/>
      <c r="R1163" s="280">
        <v>0</v>
      </c>
      <c r="S1163" s="433">
        <f t="shared" si="146"/>
        <v>0</v>
      </c>
      <c r="T1163" s="281">
        <f t="shared" si="152"/>
        <v>0</v>
      </c>
      <c r="U1163" s="295" t="s">
        <v>1614</v>
      </c>
    </row>
    <row r="1164" spans="1:21" ht="25.5">
      <c r="A1164" s="157">
        <f t="shared" si="149"/>
        <v>1164</v>
      </c>
      <c r="B1164" s="219"/>
      <c r="C1164" s="219" t="s">
        <v>1681</v>
      </c>
      <c r="D1164" s="220" t="s">
        <v>2905</v>
      </c>
      <c r="E1164" s="221" t="s">
        <v>182</v>
      </c>
      <c r="F1164" s="219">
        <v>1</v>
      </c>
      <c r="G1164" s="225">
        <v>0</v>
      </c>
      <c r="H1164" s="590" t="s">
        <v>272</v>
      </c>
      <c r="I1164" s="223">
        <v>60</v>
      </c>
      <c r="J1164" s="374">
        <v>6.017482892156863</v>
      </c>
      <c r="K1164" s="427">
        <f t="shared" si="150"/>
        <v>361.0489735294118</v>
      </c>
      <c r="L1164" s="308"/>
      <c r="M1164" s="306"/>
      <c r="N1164" s="430">
        <f t="shared" si="151"/>
        <v>0</v>
      </c>
      <c r="O1164" s="499">
        <v>199</v>
      </c>
      <c r="P1164" s="500">
        <v>3.316666666666667</v>
      </c>
      <c r="Q1164" s="279"/>
      <c r="R1164" s="280">
        <v>0</v>
      </c>
      <c r="S1164" s="433">
        <f t="shared" si="146"/>
        <v>0</v>
      </c>
      <c r="T1164" s="281">
        <f t="shared" si="152"/>
        <v>0</v>
      </c>
      <c r="U1164" s="295" t="s">
        <v>1614</v>
      </c>
    </row>
    <row r="1165" spans="1:21" ht="25.5">
      <c r="A1165" s="157">
        <f t="shared" si="149"/>
        <v>1165</v>
      </c>
      <c r="B1165" s="219"/>
      <c r="C1165" s="219" t="s">
        <v>1681</v>
      </c>
      <c r="D1165" s="220" t="s">
        <v>2906</v>
      </c>
      <c r="E1165" s="221" t="s">
        <v>182</v>
      </c>
      <c r="F1165" s="219">
        <v>1</v>
      </c>
      <c r="G1165" s="225">
        <v>0</v>
      </c>
      <c r="H1165" s="590" t="s">
        <v>273</v>
      </c>
      <c r="I1165" s="223">
        <v>80</v>
      </c>
      <c r="J1165" s="374">
        <v>5.526377764705884</v>
      </c>
      <c r="K1165" s="427">
        <f t="shared" si="150"/>
        <v>442.1102211764707</v>
      </c>
      <c r="L1165" s="308"/>
      <c r="M1165" s="306"/>
      <c r="N1165" s="430">
        <f t="shared" si="151"/>
        <v>0</v>
      </c>
      <c r="O1165" s="499">
        <v>356</v>
      </c>
      <c r="P1165" s="500">
        <v>4.45</v>
      </c>
      <c r="Q1165" s="279"/>
      <c r="R1165" s="280">
        <v>0</v>
      </c>
      <c r="S1165" s="433">
        <f t="shared" si="146"/>
        <v>0</v>
      </c>
      <c r="T1165" s="281">
        <f t="shared" si="152"/>
        <v>0</v>
      </c>
      <c r="U1165" s="295" t="s">
        <v>1614</v>
      </c>
    </row>
    <row r="1166" spans="1:21" ht="25.5">
      <c r="A1166" s="157">
        <f t="shared" si="149"/>
        <v>1166</v>
      </c>
      <c r="B1166" s="219"/>
      <c r="C1166" s="219" t="s">
        <v>1022</v>
      </c>
      <c r="D1166" s="220" t="s">
        <v>2907</v>
      </c>
      <c r="E1166" s="221" t="s">
        <v>182</v>
      </c>
      <c r="F1166" s="219">
        <v>1</v>
      </c>
      <c r="G1166" s="225">
        <v>0</v>
      </c>
      <c r="H1166" s="590" t="s">
        <v>274</v>
      </c>
      <c r="I1166" s="223">
        <v>80</v>
      </c>
      <c r="J1166" s="374">
        <v>5.526377764705884</v>
      </c>
      <c r="K1166" s="427">
        <f t="shared" si="150"/>
        <v>442.1102211764707</v>
      </c>
      <c r="L1166" s="308"/>
      <c r="M1166" s="306"/>
      <c r="N1166" s="430">
        <f t="shared" si="151"/>
        <v>0</v>
      </c>
      <c r="O1166" s="499">
        <v>371</v>
      </c>
      <c r="P1166" s="500">
        <v>4.6375</v>
      </c>
      <c r="Q1166" s="279"/>
      <c r="R1166" s="280">
        <v>0</v>
      </c>
      <c r="S1166" s="433">
        <f t="shared" si="146"/>
        <v>0</v>
      </c>
      <c r="T1166" s="281">
        <f t="shared" si="152"/>
        <v>0</v>
      </c>
      <c r="U1166" s="295" t="s">
        <v>1614</v>
      </c>
    </row>
    <row r="1167" spans="1:21" ht="25.5">
      <c r="A1167" s="157">
        <f t="shared" si="149"/>
        <v>1167</v>
      </c>
      <c r="B1167" s="219"/>
      <c r="C1167" s="219" t="s">
        <v>1533</v>
      </c>
      <c r="D1167" s="220" t="s">
        <v>2908</v>
      </c>
      <c r="E1167" s="221" t="s">
        <v>182</v>
      </c>
      <c r="F1167" s="219">
        <v>1</v>
      </c>
      <c r="G1167" s="230">
        <v>0</v>
      </c>
      <c r="H1167" s="421" t="s">
        <v>1090</v>
      </c>
      <c r="I1167" s="223">
        <v>1</v>
      </c>
      <c r="J1167" s="386">
        <v>2.2732</v>
      </c>
      <c r="K1167" s="427">
        <f>J1167*I1167</f>
        <v>2.2732</v>
      </c>
      <c r="L1167" s="308"/>
      <c r="M1167" s="306"/>
      <c r="N1167" s="430">
        <f>(J1167*L1167+T1167)+(M1167*K1167)</f>
        <v>0</v>
      </c>
      <c r="O1167" s="499">
        <v>151</v>
      </c>
      <c r="P1167" s="500">
        <v>151</v>
      </c>
      <c r="Q1167" s="279"/>
      <c r="R1167" s="280">
        <v>0</v>
      </c>
      <c r="S1167" s="433">
        <f t="shared" si="146"/>
        <v>0</v>
      </c>
      <c r="T1167" s="281">
        <f t="shared" si="152"/>
        <v>0</v>
      </c>
      <c r="U1167" s="224" t="s">
        <v>1340</v>
      </c>
    </row>
    <row r="1168" spans="1:21" ht="25.5">
      <c r="A1168" s="157">
        <f t="shared" si="149"/>
        <v>1168</v>
      </c>
      <c r="B1168" s="219"/>
      <c r="C1168" s="219" t="s">
        <v>378</v>
      </c>
      <c r="D1168" s="220" t="s">
        <v>2909</v>
      </c>
      <c r="E1168" s="221" t="s">
        <v>182</v>
      </c>
      <c r="F1168" s="219">
        <v>1</v>
      </c>
      <c r="G1168" s="230">
        <v>0</v>
      </c>
      <c r="H1168" s="421" t="s">
        <v>1091</v>
      </c>
      <c r="I1168" s="223">
        <v>1</v>
      </c>
      <c r="J1168" s="386">
        <v>2.7379</v>
      </c>
      <c r="K1168" s="427">
        <f aca="true" t="shared" si="153" ref="K1168:K1184">J1168*I1168</f>
        <v>2.7379</v>
      </c>
      <c r="L1168" s="308"/>
      <c r="M1168" s="306"/>
      <c r="N1168" s="430">
        <f aca="true" t="shared" si="154" ref="N1168:N1184">(J1168*L1168+T1168)+(M1168*K1168)</f>
        <v>0</v>
      </c>
      <c r="O1168" s="499">
        <v>0</v>
      </c>
      <c r="P1168" s="500">
        <v>0</v>
      </c>
      <c r="Q1168" s="279"/>
      <c r="R1168" s="280">
        <v>0</v>
      </c>
      <c r="S1168" s="433">
        <f t="shared" si="146"/>
        <v>0</v>
      </c>
      <c r="T1168" s="281">
        <f t="shared" si="152"/>
        <v>0</v>
      </c>
      <c r="U1168" s="224" t="s">
        <v>1340</v>
      </c>
    </row>
    <row r="1169" spans="1:21" ht="25.5">
      <c r="A1169" s="157">
        <f t="shared" si="149"/>
        <v>1169</v>
      </c>
      <c r="B1169" s="219"/>
      <c r="C1169" s="219" t="s">
        <v>1143</v>
      </c>
      <c r="D1169" s="220" t="s">
        <v>2910</v>
      </c>
      <c r="E1169" s="221" t="s">
        <v>182</v>
      </c>
      <c r="F1169" s="219">
        <v>1</v>
      </c>
      <c r="G1169" s="230">
        <v>0</v>
      </c>
      <c r="H1169" s="421" t="s">
        <v>1092</v>
      </c>
      <c r="I1169" s="223">
        <v>1</v>
      </c>
      <c r="J1169" s="386">
        <v>3.324</v>
      </c>
      <c r="K1169" s="427">
        <f t="shared" si="153"/>
        <v>3.324</v>
      </c>
      <c r="L1169" s="308"/>
      <c r="M1169" s="306"/>
      <c r="N1169" s="430">
        <f t="shared" si="154"/>
        <v>0</v>
      </c>
      <c r="O1169" s="499">
        <v>1613</v>
      </c>
      <c r="P1169" s="500">
        <v>1613</v>
      </c>
      <c r="Q1169" s="279"/>
      <c r="R1169" s="280">
        <v>0</v>
      </c>
      <c r="S1169" s="433">
        <f t="shared" si="146"/>
        <v>0</v>
      </c>
      <c r="T1169" s="281">
        <f t="shared" si="152"/>
        <v>0</v>
      </c>
      <c r="U1169" s="224" t="s">
        <v>1340</v>
      </c>
    </row>
    <row r="1170" spans="1:21" ht="25.5">
      <c r="A1170" s="157">
        <f t="shared" si="149"/>
        <v>1170</v>
      </c>
      <c r="B1170" s="219"/>
      <c r="C1170" s="219" t="s">
        <v>219</v>
      </c>
      <c r="D1170" s="220" t="s">
        <v>2911</v>
      </c>
      <c r="E1170" s="221" t="s">
        <v>182</v>
      </c>
      <c r="F1170" s="219">
        <v>1</v>
      </c>
      <c r="G1170" s="230">
        <v>0</v>
      </c>
      <c r="H1170" s="421" t="s">
        <v>1093</v>
      </c>
      <c r="I1170" s="223">
        <v>1</v>
      </c>
      <c r="J1170" s="386">
        <v>5.8122</v>
      </c>
      <c r="K1170" s="427">
        <f t="shared" si="153"/>
        <v>5.8122</v>
      </c>
      <c r="L1170" s="308"/>
      <c r="M1170" s="306"/>
      <c r="N1170" s="430">
        <f t="shared" si="154"/>
        <v>0</v>
      </c>
      <c r="O1170" s="499">
        <v>1193</v>
      </c>
      <c r="P1170" s="500">
        <v>1193</v>
      </c>
      <c r="Q1170" s="279"/>
      <c r="R1170" s="280">
        <v>0</v>
      </c>
      <c r="S1170" s="433">
        <f t="shared" si="146"/>
        <v>0</v>
      </c>
      <c r="T1170" s="281">
        <f t="shared" si="152"/>
        <v>0</v>
      </c>
      <c r="U1170" s="224" t="s">
        <v>1340</v>
      </c>
    </row>
    <row r="1171" spans="1:21" ht="25.5">
      <c r="A1171" s="157">
        <f t="shared" si="149"/>
        <v>1171</v>
      </c>
      <c r="B1171" s="219"/>
      <c r="C1171" s="219" t="s">
        <v>1499</v>
      </c>
      <c r="D1171" s="220" t="s">
        <v>2912</v>
      </c>
      <c r="E1171" s="221" t="s">
        <v>182</v>
      </c>
      <c r="F1171" s="219">
        <v>1</v>
      </c>
      <c r="G1171" s="230">
        <v>0</v>
      </c>
      <c r="H1171" s="421" t="s">
        <v>1094</v>
      </c>
      <c r="I1171" s="223">
        <v>1</v>
      </c>
      <c r="J1171" s="386">
        <v>9.780199999999999</v>
      </c>
      <c r="K1171" s="427">
        <f t="shared" si="153"/>
        <v>9.780199999999999</v>
      </c>
      <c r="L1171" s="308"/>
      <c r="M1171" s="306"/>
      <c r="N1171" s="430">
        <f t="shared" si="154"/>
        <v>0</v>
      </c>
      <c r="O1171" s="499">
        <v>902</v>
      </c>
      <c r="P1171" s="500">
        <v>902</v>
      </c>
      <c r="Q1171" s="279"/>
      <c r="R1171" s="280">
        <v>0</v>
      </c>
      <c r="S1171" s="433">
        <f t="shared" si="146"/>
        <v>0</v>
      </c>
      <c r="T1171" s="281">
        <f t="shared" si="152"/>
        <v>0</v>
      </c>
      <c r="U1171" s="224" t="s">
        <v>1340</v>
      </c>
    </row>
    <row r="1172" spans="1:21" ht="25.5">
      <c r="A1172" s="157">
        <f t="shared" si="149"/>
        <v>1172</v>
      </c>
      <c r="B1172" s="219"/>
      <c r="C1172" s="219" t="s">
        <v>1686</v>
      </c>
      <c r="D1172" s="220" t="s">
        <v>2913</v>
      </c>
      <c r="E1172" s="221" t="s">
        <v>182</v>
      </c>
      <c r="F1172" s="219">
        <v>1</v>
      </c>
      <c r="G1172" s="230">
        <v>0</v>
      </c>
      <c r="H1172" s="421" t="s">
        <v>1095</v>
      </c>
      <c r="I1172" s="223">
        <v>1</v>
      </c>
      <c r="J1172" s="386">
        <v>13.1476</v>
      </c>
      <c r="K1172" s="427">
        <f t="shared" si="153"/>
        <v>13.1476</v>
      </c>
      <c r="L1172" s="308"/>
      <c r="M1172" s="306"/>
      <c r="N1172" s="430">
        <f t="shared" si="154"/>
        <v>0</v>
      </c>
      <c r="O1172" s="499">
        <v>501</v>
      </c>
      <c r="P1172" s="500">
        <v>501</v>
      </c>
      <c r="Q1172" s="279"/>
      <c r="R1172" s="280">
        <v>0</v>
      </c>
      <c r="S1172" s="433">
        <f t="shared" si="146"/>
        <v>0</v>
      </c>
      <c r="T1172" s="281">
        <f t="shared" si="152"/>
        <v>0</v>
      </c>
      <c r="U1172" s="224" t="s">
        <v>1340</v>
      </c>
    </row>
    <row r="1173" spans="1:21" ht="25.5">
      <c r="A1173" s="157">
        <f t="shared" si="149"/>
        <v>1173</v>
      </c>
      <c r="B1173" s="219"/>
      <c r="C1173" s="219" t="s">
        <v>1687</v>
      </c>
      <c r="D1173" s="220" t="s">
        <v>2914</v>
      </c>
      <c r="E1173" s="221" t="s">
        <v>182</v>
      </c>
      <c r="F1173" s="219">
        <v>1</v>
      </c>
      <c r="G1173" s="230">
        <v>0</v>
      </c>
      <c r="H1173" s="421" t="s">
        <v>1115</v>
      </c>
      <c r="I1173" s="223">
        <v>1</v>
      </c>
      <c r="J1173" s="386">
        <v>16.944000000000003</v>
      </c>
      <c r="K1173" s="427">
        <f t="shared" si="153"/>
        <v>16.944000000000003</v>
      </c>
      <c r="L1173" s="308"/>
      <c r="M1173" s="306"/>
      <c r="N1173" s="430">
        <f t="shared" si="154"/>
        <v>0</v>
      </c>
      <c r="O1173" s="499">
        <v>785</v>
      </c>
      <c r="P1173" s="500">
        <v>785</v>
      </c>
      <c r="Q1173" s="279"/>
      <c r="R1173" s="280">
        <v>0</v>
      </c>
      <c r="S1173" s="433">
        <f t="shared" si="146"/>
        <v>0</v>
      </c>
      <c r="T1173" s="281">
        <f t="shared" si="152"/>
        <v>0</v>
      </c>
      <c r="U1173" s="224" t="s">
        <v>1340</v>
      </c>
    </row>
    <row r="1174" spans="1:21" ht="25.5">
      <c r="A1174" s="157">
        <f t="shared" si="149"/>
        <v>1174</v>
      </c>
      <c r="B1174" s="219"/>
      <c r="C1174" s="219" t="s">
        <v>985</v>
      </c>
      <c r="D1174" s="220" t="s">
        <v>2915</v>
      </c>
      <c r="E1174" s="221" t="s">
        <v>182</v>
      </c>
      <c r="F1174" s="219">
        <v>1</v>
      </c>
      <c r="G1174" s="230">
        <v>0</v>
      </c>
      <c r="H1174" s="421" t="s">
        <v>1116</v>
      </c>
      <c r="I1174" s="223">
        <v>1</v>
      </c>
      <c r="J1174" s="386">
        <v>34.175</v>
      </c>
      <c r="K1174" s="427">
        <f t="shared" si="153"/>
        <v>34.175</v>
      </c>
      <c r="L1174" s="308"/>
      <c r="M1174" s="306"/>
      <c r="N1174" s="430">
        <f t="shared" si="154"/>
        <v>0</v>
      </c>
      <c r="O1174" s="499">
        <v>12</v>
      </c>
      <c r="P1174" s="500">
        <v>12</v>
      </c>
      <c r="Q1174" s="279"/>
      <c r="R1174" s="280">
        <v>0</v>
      </c>
      <c r="S1174" s="433">
        <f aca="true" t="shared" si="155" ref="S1174:S1207">R1174*J1174</f>
        <v>0</v>
      </c>
      <c r="T1174" s="281">
        <f t="shared" si="152"/>
        <v>0</v>
      </c>
      <c r="U1174" s="224" t="s">
        <v>1340</v>
      </c>
    </row>
    <row r="1175" spans="1:21" ht="25.5">
      <c r="A1175" s="157">
        <f t="shared" si="149"/>
        <v>1175</v>
      </c>
      <c r="B1175" s="219"/>
      <c r="C1175" s="219" t="s">
        <v>874</v>
      </c>
      <c r="D1175" s="220" t="s">
        <v>2916</v>
      </c>
      <c r="E1175" s="221" t="s">
        <v>182</v>
      </c>
      <c r="F1175" s="219">
        <v>1</v>
      </c>
      <c r="G1175" s="230">
        <v>0</v>
      </c>
      <c r="H1175" s="421" t="s">
        <v>1117</v>
      </c>
      <c r="I1175" s="223">
        <v>1</v>
      </c>
      <c r="J1175" s="386">
        <v>56.18169999999999</v>
      </c>
      <c r="K1175" s="427">
        <f t="shared" si="153"/>
        <v>56.18169999999999</v>
      </c>
      <c r="L1175" s="308"/>
      <c r="M1175" s="306"/>
      <c r="N1175" s="430">
        <f t="shared" si="154"/>
        <v>0</v>
      </c>
      <c r="O1175" s="499">
        <v>105</v>
      </c>
      <c r="P1175" s="500">
        <v>105</v>
      </c>
      <c r="Q1175" s="279"/>
      <c r="R1175" s="280">
        <v>0</v>
      </c>
      <c r="S1175" s="433">
        <f t="shared" si="155"/>
        <v>0</v>
      </c>
      <c r="T1175" s="281">
        <f t="shared" si="152"/>
        <v>0</v>
      </c>
      <c r="U1175" s="224" t="s">
        <v>1340</v>
      </c>
    </row>
    <row r="1176" spans="1:21" ht="25.5">
      <c r="A1176" s="157">
        <f t="shared" si="149"/>
        <v>1176</v>
      </c>
      <c r="B1176" s="219"/>
      <c r="C1176" s="219" t="s">
        <v>279</v>
      </c>
      <c r="D1176" s="220" t="s">
        <v>2917</v>
      </c>
      <c r="E1176" s="221" t="s">
        <v>182</v>
      </c>
      <c r="F1176" s="219">
        <v>1</v>
      </c>
      <c r="G1176" s="230">
        <v>0</v>
      </c>
      <c r="H1176" s="421" t="s">
        <v>1118</v>
      </c>
      <c r="I1176" s="223">
        <v>1</v>
      </c>
      <c r="J1176" s="386">
        <v>63.57379999999999</v>
      </c>
      <c r="K1176" s="427">
        <f t="shared" si="153"/>
        <v>63.57379999999999</v>
      </c>
      <c r="L1176" s="308"/>
      <c r="M1176" s="306"/>
      <c r="N1176" s="430">
        <f t="shared" si="154"/>
        <v>0</v>
      </c>
      <c r="O1176" s="499">
        <v>13</v>
      </c>
      <c r="P1176" s="500">
        <v>13</v>
      </c>
      <c r="Q1176" s="279"/>
      <c r="R1176" s="280">
        <v>0</v>
      </c>
      <c r="S1176" s="433">
        <f t="shared" si="155"/>
        <v>0</v>
      </c>
      <c r="T1176" s="281">
        <f t="shared" si="152"/>
        <v>0</v>
      </c>
      <c r="U1176" s="224" t="s">
        <v>1340</v>
      </c>
    </row>
    <row r="1177" spans="1:21" ht="25.5">
      <c r="A1177" s="157">
        <f t="shared" si="149"/>
        <v>1177</v>
      </c>
      <c r="B1177" s="219"/>
      <c r="C1177" s="219" t="s">
        <v>1638</v>
      </c>
      <c r="D1177" s="220" t="s">
        <v>2918</v>
      </c>
      <c r="E1177" s="221" t="s">
        <v>182</v>
      </c>
      <c r="F1177" s="219">
        <v>1</v>
      </c>
      <c r="G1177" s="230">
        <v>0</v>
      </c>
      <c r="H1177" s="421" t="s">
        <v>1119</v>
      </c>
      <c r="I1177" s="223">
        <v>1</v>
      </c>
      <c r="J1177" s="386">
        <v>211.5605</v>
      </c>
      <c r="K1177" s="427">
        <f t="shared" si="153"/>
        <v>211.5605</v>
      </c>
      <c r="L1177" s="308"/>
      <c r="M1177" s="306"/>
      <c r="N1177" s="430">
        <f t="shared" si="154"/>
        <v>0</v>
      </c>
      <c r="O1177" s="499">
        <v>0</v>
      </c>
      <c r="P1177" s="500">
        <v>0</v>
      </c>
      <c r="Q1177" s="279"/>
      <c r="R1177" s="280">
        <v>0</v>
      </c>
      <c r="S1177" s="433">
        <f t="shared" si="155"/>
        <v>0</v>
      </c>
      <c r="T1177" s="281">
        <f t="shared" si="152"/>
        <v>0</v>
      </c>
      <c r="U1177" s="224" t="s">
        <v>1340</v>
      </c>
    </row>
    <row r="1178" spans="1:21" ht="25.5">
      <c r="A1178" s="157">
        <f t="shared" si="149"/>
        <v>1178</v>
      </c>
      <c r="B1178" s="219"/>
      <c r="C1178" s="219" t="s">
        <v>219</v>
      </c>
      <c r="D1178" s="220" t="s">
        <v>2911</v>
      </c>
      <c r="E1178" s="221" t="s">
        <v>182</v>
      </c>
      <c r="F1178" s="219">
        <v>1</v>
      </c>
      <c r="G1178" s="230">
        <v>0</v>
      </c>
      <c r="H1178" s="422" t="s">
        <v>1120</v>
      </c>
      <c r="I1178" s="223">
        <v>1</v>
      </c>
      <c r="J1178" s="386">
        <v>4.1</v>
      </c>
      <c r="K1178" s="427">
        <f t="shared" si="153"/>
        <v>4.1</v>
      </c>
      <c r="L1178" s="308"/>
      <c r="M1178" s="306"/>
      <c r="N1178" s="430">
        <f t="shared" si="154"/>
        <v>0</v>
      </c>
      <c r="O1178" s="499">
        <v>710</v>
      </c>
      <c r="P1178" s="500">
        <v>710</v>
      </c>
      <c r="Q1178" s="279"/>
      <c r="R1178" s="280">
        <v>0</v>
      </c>
      <c r="S1178" s="433">
        <f t="shared" si="155"/>
        <v>0</v>
      </c>
      <c r="T1178" s="281">
        <f t="shared" si="152"/>
        <v>0</v>
      </c>
      <c r="U1178" s="224" t="s">
        <v>1340</v>
      </c>
    </row>
    <row r="1179" spans="1:21" ht="25.5">
      <c r="A1179" s="157">
        <f t="shared" si="149"/>
        <v>1179</v>
      </c>
      <c r="B1179" s="219"/>
      <c r="C1179" s="219" t="s">
        <v>1499</v>
      </c>
      <c r="D1179" s="220" t="s">
        <v>2912</v>
      </c>
      <c r="E1179" s="221" t="s">
        <v>182</v>
      </c>
      <c r="F1179" s="219">
        <v>1</v>
      </c>
      <c r="G1179" s="230">
        <v>0</v>
      </c>
      <c r="H1179" s="422" t="s">
        <v>1121</v>
      </c>
      <c r="I1179" s="223">
        <v>1</v>
      </c>
      <c r="J1179" s="386">
        <v>7.16</v>
      </c>
      <c r="K1179" s="427">
        <f t="shared" si="153"/>
        <v>7.16</v>
      </c>
      <c r="L1179" s="308"/>
      <c r="M1179" s="306"/>
      <c r="N1179" s="430">
        <f t="shared" si="154"/>
        <v>0</v>
      </c>
      <c r="O1179" s="499">
        <v>0</v>
      </c>
      <c r="P1179" s="500">
        <v>0</v>
      </c>
      <c r="Q1179" s="279"/>
      <c r="R1179" s="280">
        <v>0</v>
      </c>
      <c r="S1179" s="433">
        <f t="shared" si="155"/>
        <v>0</v>
      </c>
      <c r="T1179" s="281">
        <f t="shared" si="152"/>
        <v>0</v>
      </c>
      <c r="U1179" s="224" t="s">
        <v>1340</v>
      </c>
    </row>
    <row r="1180" spans="1:21" ht="25.5">
      <c r="A1180" s="157">
        <f t="shared" si="149"/>
        <v>1180</v>
      </c>
      <c r="B1180" s="219"/>
      <c r="C1180" s="219" t="s">
        <v>1686</v>
      </c>
      <c r="D1180" s="220" t="s">
        <v>2913</v>
      </c>
      <c r="E1180" s="221" t="s">
        <v>182</v>
      </c>
      <c r="F1180" s="219">
        <v>1</v>
      </c>
      <c r="G1180" s="230">
        <v>0</v>
      </c>
      <c r="H1180" s="422" t="s">
        <v>1122</v>
      </c>
      <c r="I1180" s="223">
        <v>1</v>
      </c>
      <c r="J1180" s="386">
        <v>10.82</v>
      </c>
      <c r="K1180" s="427">
        <f t="shared" si="153"/>
        <v>10.82</v>
      </c>
      <c r="L1180" s="308"/>
      <c r="M1180" s="306"/>
      <c r="N1180" s="430">
        <f t="shared" si="154"/>
        <v>0</v>
      </c>
      <c r="O1180" s="499">
        <v>0</v>
      </c>
      <c r="P1180" s="500">
        <v>0</v>
      </c>
      <c r="Q1180" s="279"/>
      <c r="R1180" s="280">
        <v>0</v>
      </c>
      <c r="S1180" s="433">
        <f t="shared" si="155"/>
        <v>0</v>
      </c>
      <c r="T1180" s="281">
        <f t="shared" si="152"/>
        <v>0</v>
      </c>
      <c r="U1180" s="224" t="s">
        <v>1340</v>
      </c>
    </row>
    <row r="1181" spans="1:21" ht="25.5">
      <c r="A1181" s="157">
        <f t="shared" si="149"/>
        <v>1181</v>
      </c>
      <c r="B1181" s="219"/>
      <c r="C1181" s="219" t="s">
        <v>1687</v>
      </c>
      <c r="D1181" s="220" t="s">
        <v>2914</v>
      </c>
      <c r="E1181" s="221" t="s">
        <v>182</v>
      </c>
      <c r="F1181" s="219">
        <v>1</v>
      </c>
      <c r="G1181" s="230">
        <v>0</v>
      </c>
      <c r="H1181" s="422" t="s">
        <v>1765</v>
      </c>
      <c r="I1181" s="223">
        <v>1</v>
      </c>
      <c r="J1181" s="386">
        <v>14.04</v>
      </c>
      <c r="K1181" s="427">
        <f t="shared" si="153"/>
        <v>14.04</v>
      </c>
      <c r="L1181" s="308"/>
      <c r="M1181" s="306"/>
      <c r="N1181" s="430">
        <f t="shared" si="154"/>
        <v>0</v>
      </c>
      <c r="O1181" s="499">
        <v>120</v>
      </c>
      <c r="P1181" s="500">
        <v>120</v>
      </c>
      <c r="Q1181" s="279"/>
      <c r="R1181" s="280">
        <v>0</v>
      </c>
      <c r="S1181" s="433">
        <f t="shared" si="155"/>
        <v>0</v>
      </c>
      <c r="T1181" s="281">
        <f t="shared" si="152"/>
        <v>0</v>
      </c>
      <c r="U1181" s="224" t="s">
        <v>1340</v>
      </c>
    </row>
    <row r="1182" spans="1:21" ht="25.5">
      <c r="A1182" s="157">
        <f t="shared" si="149"/>
        <v>1182</v>
      </c>
      <c r="B1182" s="219"/>
      <c r="C1182" s="219" t="s">
        <v>985</v>
      </c>
      <c r="D1182" s="220" t="s">
        <v>2915</v>
      </c>
      <c r="E1182" s="221" t="s">
        <v>182</v>
      </c>
      <c r="F1182" s="219">
        <v>1</v>
      </c>
      <c r="G1182" s="230">
        <v>0</v>
      </c>
      <c r="H1182" s="422" t="s">
        <v>1766</v>
      </c>
      <c r="I1182" s="223">
        <v>1</v>
      </c>
      <c r="J1182" s="386">
        <v>29.25</v>
      </c>
      <c r="K1182" s="427">
        <f t="shared" si="153"/>
        <v>29.25</v>
      </c>
      <c r="L1182" s="308"/>
      <c r="M1182" s="306"/>
      <c r="N1182" s="430">
        <f t="shared" si="154"/>
        <v>0</v>
      </c>
      <c r="O1182" s="499">
        <v>13</v>
      </c>
      <c r="P1182" s="500">
        <v>13</v>
      </c>
      <c r="Q1182" s="279"/>
      <c r="R1182" s="280">
        <v>0</v>
      </c>
      <c r="S1182" s="433">
        <f t="shared" si="155"/>
        <v>0</v>
      </c>
      <c r="T1182" s="281">
        <f t="shared" si="152"/>
        <v>0</v>
      </c>
      <c r="U1182" s="224" t="s">
        <v>1340</v>
      </c>
    </row>
    <row r="1183" spans="1:21" ht="25.5">
      <c r="A1183" s="157">
        <f t="shared" si="149"/>
        <v>1183</v>
      </c>
      <c r="B1183" s="219"/>
      <c r="C1183" s="219" t="s">
        <v>874</v>
      </c>
      <c r="D1183" s="220" t="s">
        <v>2916</v>
      </c>
      <c r="E1183" s="221" t="s">
        <v>182</v>
      </c>
      <c r="F1183" s="219">
        <v>1</v>
      </c>
      <c r="G1183" s="230">
        <v>0</v>
      </c>
      <c r="H1183" s="422" t="s">
        <v>1767</v>
      </c>
      <c r="I1183" s="223">
        <v>1</v>
      </c>
      <c r="J1183" s="386">
        <v>48.35</v>
      </c>
      <c r="K1183" s="427">
        <f t="shared" si="153"/>
        <v>48.35</v>
      </c>
      <c r="L1183" s="308"/>
      <c r="M1183" s="306"/>
      <c r="N1183" s="430">
        <f t="shared" si="154"/>
        <v>0</v>
      </c>
      <c r="O1183" s="499">
        <v>0</v>
      </c>
      <c r="P1183" s="500">
        <v>0</v>
      </c>
      <c r="Q1183" s="279"/>
      <c r="R1183" s="280">
        <v>0</v>
      </c>
      <c r="S1183" s="433">
        <f t="shared" si="155"/>
        <v>0</v>
      </c>
      <c r="T1183" s="281">
        <f t="shared" si="152"/>
        <v>0</v>
      </c>
      <c r="U1183" s="224" t="s">
        <v>1340</v>
      </c>
    </row>
    <row r="1184" spans="1:21" ht="25.5">
      <c r="A1184" s="157">
        <f t="shared" si="149"/>
        <v>1184</v>
      </c>
      <c r="B1184" s="219"/>
      <c r="C1184" s="219" t="s">
        <v>874</v>
      </c>
      <c r="D1184" s="220" t="s">
        <v>2919</v>
      </c>
      <c r="E1184" s="221" t="s">
        <v>182</v>
      </c>
      <c r="F1184" s="219">
        <v>1</v>
      </c>
      <c r="G1184" s="230">
        <v>0</v>
      </c>
      <c r="H1184" s="422" t="s">
        <v>3056</v>
      </c>
      <c r="I1184" s="223">
        <v>1</v>
      </c>
      <c r="J1184" s="386">
        <v>236</v>
      </c>
      <c r="K1184" s="427">
        <f t="shared" si="153"/>
        <v>236</v>
      </c>
      <c r="L1184" s="308"/>
      <c r="M1184" s="306"/>
      <c r="N1184" s="430">
        <f t="shared" si="154"/>
        <v>0</v>
      </c>
      <c r="O1184" s="499">
        <v>0</v>
      </c>
      <c r="P1184" s="500">
        <v>0</v>
      </c>
      <c r="Q1184" s="279"/>
      <c r="R1184" s="280">
        <v>0</v>
      </c>
      <c r="S1184" s="433">
        <f t="shared" si="155"/>
        <v>0</v>
      </c>
      <c r="T1184" s="281">
        <f t="shared" si="152"/>
        <v>0</v>
      </c>
      <c r="U1184" s="224" t="s">
        <v>1340</v>
      </c>
    </row>
    <row r="1185" spans="1:21" ht="25.5">
      <c r="A1185" s="157">
        <f t="shared" si="149"/>
        <v>1185</v>
      </c>
      <c r="B1185" s="219"/>
      <c r="C1185" s="219" t="s">
        <v>279</v>
      </c>
      <c r="D1185" s="220" t="s">
        <v>1640</v>
      </c>
      <c r="E1185" s="221" t="s">
        <v>182</v>
      </c>
      <c r="F1185" s="219">
        <v>1</v>
      </c>
      <c r="G1185" s="230">
        <v>0</v>
      </c>
      <c r="H1185" s="422" t="s">
        <v>1768</v>
      </c>
      <c r="I1185" s="223">
        <v>1</v>
      </c>
      <c r="J1185" s="386">
        <v>293</v>
      </c>
      <c r="K1185" s="427">
        <f>J1185*I1185</f>
        <v>293</v>
      </c>
      <c r="L1185" s="308"/>
      <c r="M1185" s="306"/>
      <c r="N1185" s="430">
        <f>(J1185*L1185+T1185)+(M1185*K1185)</f>
        <v>0</v>
      </c>
      <c r="O1185" s="499">
        <v>16</v>
      </c>
      <c r="P1185" s="500">
        <v>16</v>
      </c>
      <c r="Q1185" s="279"/>
      <c r="R1185" s="280">
        <v>0</v>
      </c>
      <c r="S1185" s="433">
        <f t="shared" si="155"/>
        <v>0</v>
      </c>
      <c r="T1185" s="281">
        <f t="shared" si="152"/>
        <v>0</v>
      </c>
      <c r="U1185" s="224" t="s">
        <v>1622</v>
      </c>
    </row>
    <row r="1186" spans="1:21" ht="25.5">
      <c r="A1186" s="157">
        <f t="shared" si="149"/>
        <v>1186</v>
      </c>
      <c r="B1186" s="219"/>
      <c r="C1186" s="219" t="s">
        <v>1638</v>
      </c>
      <c r="D1186" s="220" t="s">
        <v>1639</v>
      </c>
      <c r="E1186" s="221" t="s">
        <v>182</v>
      </c>
      <c r="F1186" s="219">
        <v>1</v>
      </c>
      <c r="G1186" s="230">
        <v>0</v>
      </c>
      <c r="H1186" s="422" t="s">
        <v>1769</v>
      </c>
      <c r="I1186" s="223">
        <v>1</v>
      </c>
      <c r="J1186" s="386">
        <v>800</v>
      </c>
      <c r="K1186" s="427">
        <f>J1186*I1186</f>
        <v>800</v>
      </c>
      <c r="L1186" s="308"/>
      <c r="M1186" s="306"/>
      <c r="N1186" s="430">
        <f>(J1186*L1186+T1186)+(M1186*K1186)</f>
        <v>0</v>
      </c>
      <c r="O1186" s="499">
        <v>0</v>
      </c>
      <c r="P1186" s="500">
        <v>0</v>
      </c>
      <c r="Q1186" s="279"/>
      <c r="R1186" s="280">
        <v>0</v>
      </c>
      <c r="S1186" s="433">
        <f t="shared" si="155"/>
        <v>0</v>
      </c>
      <c r="T1186" s="281">
        <f t="shared" si="152"/>
        <v>0</v>
      </c>
      <c r="U1186" s="224" t="s">
        <v>1622</v>
      </c>
    </row>
    <row r="1187" spans="1:21" ht="12.75">
      <c r="A1187" s="157">
        <f aca="true" t="shared" si="156" ref="A1187:A1213">A1186+1</f>
        <v>1187</v>
      </c>
      <c r="B1187" s="219"/>
      <c r="C1187" s="219" t="s">
        <v>279</v>
      </c>
      <c r="D1187" s="220" t="s">
        <v>1640</v>
      </c>
      <c r="E1187" s="221" t="s">
        <v>182</v>
      </c>
      <c r="F1187" s="219">
        <v>1</v>
      </c>
      <c r="G1187" s="230">
        <v>0</v>
      </c>
      <c r="H1187" s="423" t="s">
        <v>3057</v>
      </c>
      <c r="I1187" s="223">
        <v>1</v>
      </c>
      <c r="J1187" s="386">
        <v>125</v>
      </c>
      <c r="K1187" s="427">
        <f>J1187*I1187</f>
        <v>125</v>
      </c>
      <c r="L1187" s="308"/>
      <c r="M1187" s="306"/>
      <c r="N1187" s="430">
        <f>(J1187*L1187+T1187)+(M1187*K1187)</f>
        <v>0</v>
      </c>
      <c r="O1187" s="499">
        <v>0</v>
      </c>
      <c r="P1187" s="500">
        <v>0</v>
      </c>
      <c r="Q1187" s="279"/>
      <c r="R1187" s="280">
        <v>0</v>
      </c>
      <c r="S1187" s="433">
        <f t="shared" si="155"/>
        <v>0</v>
      </c>
      <c r="T1187" s="281">
        <f t="shared" si="152"/>
        <v>0</v>
      </c>
      <c r="U1187" s="224" t="s">
        <v>1623</v>
      </c>
    </row>
    <row r="1188" spans="1:21" ht="12.75">
      <c r="A1188" s="157">
        <f t="shared" si="156"/>
        <v>1188</v>
      </c>
      <c r="B1188" s="219"/>
      <c r="C1188" s="219" t="s">
        <v>1638</v>
      </c>
      <c r="D1188" s="220" t="s">
        <v>1639</v>
      </c>
      <c r="E1188" s="221" t="s">
        <v>182</v>
      </c>
      <c r="F1188" s="219">
        <v>1</v>
      </c>
      <c r="G1188" s="230">
        <v>0</v>
      </c>
      <c r="H1188" s="423" t="s">
        <v>3058</v>
      </c>
      <c r="I1188" s="223">
        <v>1</v>
      </c>
      <c r="J1188" s="386">
        <v>350</v>
      </c>
      <c r="K1188" s="427">
        <f>J1188*I1188</f>
        <v>350</v>
      </c>
      <c r="L1188" s="308"/>
      <c r="M1188" s="306"/>
      <c r="N1188" s="430">
        <f>(J1188*L1188+T1188)+(M1188*K1188)</f>
        <v>0</v>
      </c>
      <c r="O1188" s="499">
        <v>0</v>
      </c>
      <c r="P1188" s="500">
        <v>0</v>
      </c>
      <c r="Q1188" s="279"/>
      <c r="R1188" s="280">
        <v>0</v>
      </c>
      <c r="S1188" s="433">
        <f t="shared" si="155"/>
        <v>0</v>
      </c>
      <c r="T1188" s="281">
        <f t="shared" si="152"/>
        <v>0</v>
      </c>
      <c r="U1188" s="224" t="s">
        <v>1623</v>
      </c>
    </row>
    <row r="1189" spans="1:21" ht="63.75">
      <c r="A1189" s="157">
        <f t="shared" si="156"/>
        <v>1189</v>
      </c>
      <c r="B1189" s="219"/>
      <c r="C1189" s="219" t="s">
        <v>219</v>
      </c>
      <c r="D1189" s="220" t="s">
        <v>2920</v>
      </c>
      <c r="E1189" s="221" t="s">
        <v>182</v>
      </c>
      <c r="F1189" s="219">
        <v>1</v>
      </c>
      <c r="G1189" s="230">
        <v>0</v>
      </c>
      <c r="H1189" s="391" t="s">
        <v>1761</v>
      </c>
      <c r="I1189" s="223">
        <v>1</v>
      </c>
      <c r="J1189" s="386">
        <v>43</v>
      </c>
      <c r="K1189" s="427">
        <f aca="true" t="shared" si="157" ref="K1189:K1212">J1189*I1189</f>
        <v>43</v>
      </c>
      <c r="L1189" s="308"/>
      <c r="M1189" s="306"/>
      <c r="N1189" s="430">
        <f aca="true" t="shared" si="158" ref="N1189:N1207">(J1189*L1189+T1189)+(M1189*K1189)</f>
        <v>0</v>
      </c>
      <c r="O1189" s="499">
        <v>0</v>
      </c>
      <c r="P1189" s="500">
        <v>0</v>
      </c>
      <c r="Q1189" s="279"/>
      <c r="R1189" s="280">
        <v>0</v>
      </c>
      <c r="S1189" s="433">
        <f t="shared" si="155"/>
        <v>0</v>
      </c>
      <c r="T1189" s="281">
        <f t="shared" si="152"/>
        <v>0</v>
      </c>
      <c r="U1189" s="224" t="s">
        <v>1623</v>
      </c>
    </row>
    <row r="1190" spans="1:21" ht="63.75">
      <c r="A1190" s="157">
        <f t="shared" si="156"/>
        <v>1190</v>
      </c>
      <c r="B1190" s="219"/>
      <c r="C1190" s="219" t="s">
        <v>1499</v>
      </c>
      <c r="D1190" s="220" t="s">
        <v>2921</v>
      </c>
      <c r="E1190" s="221" t="s">
        <v>182</v>
      </c>
      <c r="F1190" s="219">
        <v>1</v>
      </c>
      <c r="G1190" s="230">
        <v>0</v>
      </c>
      <c r="H1190" s="391" t="s">
        <v>1762</v>
      </c>
      <c r="I1190" s="223">
        <v>1</v>
      </c>
      <c r="J1190" s="386">
        <v>50</v>
      </c>
      <c r="K1190" s="427">
        <f t="shared" si="157"/>
        <v>50</v>
      </c>
      <c r="L1190" s="308"/>
      <c r="M1190" s="306"/>
      <c r="N1190" s="430">
        <f t="shared" si="158"/>
        <v>0</v>
      </c>
      <c r="O1190" s="499">
        <v>20</v>
      </c>
      <c r="P1190" s="500">
        <v>20</v>
      </c>
      <c r="Q1190" s="279"/>
      <c r="R1190" s="280">
        <v>0</v>
      </c>
      <c r="S1190" s="433">
        <f t="shared" si="155"/>
        <v>0</v>
      </c>
      <c r="T1190" s="281">
        <f t="shared" si="152"/>
        <v>0</v>
      </c>
      <c r="U1190" s="224" t="s">
        <v>1623</v>
      </c>
    </row>
    <row r="1191" spans="1:21" ht="63.75">
      <c r="A1191" s="157">
        <f t="shared" si="156"/>
        <v>1191</v>
      </c>
      <c r="B1191" s="219"/>
      <c r="C1191" s="219" t="s">
        <v>1686</v>
      </c>
      <c r="D1191" s="220" t="s">
        <v>2922</v>
      </c>
      <c r="E1191" s="221" t="s">
        <v>182</v>
      </c>
      <c r="F1191" s="219">
        <v>1</v>
      </c>
      <c r="G1191" s="230">
        <v>0</v>
      </c>
      <c r="H1191" s="391" t="s">
        <v>1763</v>
      </c>
      <c r="I1191" s="223">
        <v>1</v>
      </c>
      <c r="J1191" s="386">
        <v>77</v>
      </c>
      <c r="K1191" s="427">
        <f t="shared" si="157"/>
        <v>77</v>
      </c>
      <c r="L1191" s="308"/>
      <c r="M1191" s="306"/>
      <c r="N1191" s="430">
        <f t="shared" si="158"/>
        <v>0</v>
      </c>
      <c r="O1191" s="499">
        <v>20</v>
      </c>
      <c r="P1191" s="500">
        <v>20</v>
      </c>
      <c r="Q1191" s="279"/>
      <c r="R1191" s="280">
        <v>0</v>
      </c>
      <c r="S1191" s="433">
        <f t="shared" si="155"/>
        <v>0</v>
      </c>
      <c r="T1191" s="281">
        <f t="shared" si="152"/>
        <v>0</v>
      </c>
      <c r="U1191" s="224" t="s">
        <v>1623</v>
      </c>
    </row>
    <row r="1192" spans="1:21" ht="63.75">
      <c r="A1192" s="157">
        <f t="shared" si="156"/>
        <v>1192</v>
      </c>
      <c r="B1192" s="219"/>
      <c r="C1192" s="219" t="s">
        <v>1687</v>
      </c>
      <c r="D1192" s="220" t="s">
        <v>2923</v>
      </c>
      <c r="E1192" s="221" t="s">
        <v>182</v>
      </c>
      <c r="F1192" s="219">
        <v>1</v>
      </c>
      <c r="G1192" s="230">
        <v>0</v>
      </c>
      <c r="H1192" s="391" t="s">
        <v>1764</v>
      </c>
      <c r="I1192" s="223">
        <v>1</v>
      </c>
      <c r="J1192" s="386">
        <v>87</v>
      </c>
      <c r="K1192" s="427">
        <f t="shared" si="157"/>
        <v>87</v>
      </c>
      <c r="L1192" s="308"/>
      <c r="M1192" s="306"/>
      <c r="N1192" s="430">
        <f t="shared" si="158"/>
        <v>0</v>
      </c>
      <c r="O1192" s="499">
        <v>0</v>
      </c>
      <c r="P1192" s="500">
        <v>0</v>
      </c>
      <c r="Q1192" s="279"/>
      <c r="R1192" s="280">
        <v>0</v>
      </c>
      <c r="S1192" s="433">
        <f t="shared" si="155"/>
        <v>0</v>
      </c>
      <c r="T1192" s="281">
        <f t="shared" si="152"/>
        <v>0</v>
      </c>
      <c r="U1192" s="224" t="s">
        <v>1623</v>
      </c>
    </row>
    <row r="1193" spans="1:21" ht="63.75">
      <c r="A1193" s="157">
        <f t="shared" si="156"/>
        <v>1193</v>
      </c>
      <c r="B1193" s="219"/>
      <c r="C1193" s="219" t="s">
        <v>219</v>
      </c>
      <c r="D1193" s="220" t="s">
        <v>2924</v>
      </c>
      <c r="E1193" s="221" t="s">
        <v>182</v>
      </c>
      <c r="F1193" s="219">
        <v>1</v>
      </c>
      <c r="G1193" s="230">
        <v>0</v>
      </c>
      <c r="H1193" s="392" t="s">
        <v>1803</v>
      </c>
      <c r="I1193" s="223">
        <v>1</v>
      </c>
      <c r="J1193" s="386">
        <v>24.5</v>
      </c>
      <c r="K1193" s="427">
        <f t="shared" si="157"/>
        <v>24.5</v>
      </c>
      <c r="L1193" s="308"/>
      <c r="M1193" s="306"/>
      <c r="N1193" s="430">
        <f t="shared" si="158"/>
        <v>0</v>
      </c>
      <c r="O1193" s="499">
        <v>0</v>
      </c>
      <c r="P1193" s="500">
        <v>0</v>
      </c>
      <c r="Q1193" s="279"/>
      <c r="R1193" s="280">
        <v>0</v>
      </c>
      <c r="S1193" s="433">
        <f t="shared" si="155"/>
        <v>0</v>
      </c>
      <c r="T1193" s="281">
        <f t="shared" si="152"/>
        <v>0</v>
      </c>
      <c r="U1193" s="224" t="s">
        <v>1623</v>
      </c>
    </row>
    <row r="1194" spans="1:21" ht="63.75">
      <c r="A1194" s="157">
        <f t="shared" si="156"/>
        <v>1194</v>
      </c>
      <c r="B1194" s="219"/>
      <c r="C1194" s="219" t="s">
        <v>1499</v>
      </c>
      <c r="D1194" s="220" t="s">
        <v>2925</v>
      </c>
      <c r="E1194" s="221" t="s">
        <v>182</v>
      </c>
      <c r="F1194" s="219">
        <v>1</v>
      </c>
      <c r="G1194" s="230">
        <v>0</v>
      </c>
      <c r="H1194" s="392" t="s">
        <v>682</v>
      </c>
      <c r="I1194" s="223">
        <v>1</v>
      </c>
      <c r="J1194" s="386">
        <v>26.25</v>
      </c>
      <c r="K1194" s="427">
        <f t="shared" si="157"/>
        <v>26.25</v>
      </c>
      <c r="L1194" s="308"/>
      <c r="M1194" s="306"/>
      <c r="N1194" s="430">
        <f t="shared" si="158"/>
        <v>0</v>
      </c>
      <c r="O1194" s="499">
        <v>0</v>
      </c>
      <c r="P1194" s="500">
        <v>0</v>
      </c>
      <c r="Q1194" s="279"/>
      <c r="R1194" s="280">
        <v>0</v>
      </c>
      <c r="S1194" s="433">
        <f t="shared" si="155"/>
        <v>0</v>
      </c>
      <c r="T1194" s="281">
        <f t="shared" si="152"/>
        <v>0</v>
      </c>
      <c r="U1194" s="224" t="s">
        <v>1623</v>
      </c>
    </row>
    <row r="1195" spans="1:21" ht="63.75">
      <c r="A1195" s="157">
        <f t="shared" si="156"/>
        <v>1195</v>
      </c>
      <c r="B1195" s="219"/>
      <c r="C1195" s="219" t="s">
        <v>1686</v>
      </c>
      <c r="D1195" s="220" t="s">
        <v>2926</v>
      </c>
      <c r="E1195" s="221" t="s">
        <v>182</v>
      </c>
      <c r="F1195" s="219">
        <v>1</v>
      </c>
      <c r="G1195" s="230">
        <v>0</v>
      </c>
      <c r="H1195" s="392" t="s">
        <v>207</v>
      </c>
      <c r="I1195" s="223">
        <v>1</v>
      </c>
      <c r="J1195" s="386">
        <v>43.75</v>
      </c>
      <c r="K1195" s="427">
        <f t="shared" si="157"/>
        <v>43.75</v>
      </c>
      <c r="L1195" s="308"/>
      <c r="M1195" s="306"/>
      <c r="N1195" s="430">
        <f t="shared" si="158"/>
        <v>0</v>
      </c>
      <c r="O1195" s="499">
        <v>0</v>
      </c>
      <c r="P1195" s="500">
        <v>0</v>
      </c>
      <c r="Q1195" s="279"/>
      <c r="R1195" s="280">
        <v>0</v>
      </c>
      <c r="S1195" s="433">
        <f t="shared" si="155"/>
        <v>0</v>
      </c>
      <c r="T1195" s="281">
        <f t="shared" si="152"/>
        <v>0</v>
      </c>
      <c r="U1195" s="224" t="s">
        <v>1623</v>
      </c>
    </row>
    <row r="1196" spans="1:21" ht="63.75">
      <c r="A1196" s="157">
        <f t="shared" si="156"/>
        <v>1196</v>
      </c>
      <c r="B1196" s="219"/>
      <c r="C1196" s="219" t="s">
        <v>1687</v>
      </c>
      <c r="D1196" s="220" t="s">
        <v>2927</v>
      </c>
      <c r="E1196" s="221" t="s">
        <v>182</v>
      </c>
      <c r="F1196" s="219">
        <v>1</v>
      </c>
      <c r="G1196" s="230">
        <v>0</v>
      </c>
      <c r="H1196" s="392" t="s">
        <v>208</v>
      </c>
      <c r="I1196" s="223">
        <v>1</v>
      </c>
      <c r="J1196" s="386">
        <v>52.5</v>
      </c>
      <c r="K1196" s="427">
        <f t="shared" si="157"/>
        <v>52.5</v>
      </c>
      <c r="L1196" s="308"/>
      <c r="M1196" s="306"/>
      <c r="N1196" s="430">
        <f t="shared" si="158"/>
        <v>0</v>
      </c>
      <c r="O1196" s="499">
        <v>4</v>
      </c>
      <c r="P1196" s="500">
        <v>4</v>
      </c>
      <c r="Q1196" s="279"/>
      <c r="R1196" s="280">
        <v>0</v>
      </c>
      <c r="S1196" s="433">
        <f t="shared" si="155"/>
        <v>0</v>
      </c>
      <c r="T1196" s="281">
        <f t="shared" si="152"/>
        <v>0</v>
      </c>
      <c r="U1196" s="224" t="s">
        <v>1623</v>
      </c>
    </row>
    <row r="1197" spans="1:21" ht="51">
      <c r="A1197" s="157">
        <f t="shared" si="156"/>
        <v>1197</v>
      </c>
      <c r="B1197" s="219"/>
      <c r="C1197" s="219" t="s">
        <v>1143</v>
      </c>
      <c r="D1197" s="220" t="s">
        <v>2928</v>
      </c>
      <c r="E1197" s="221" t="s">
        <v>601</v>
      </c>
      <c r="F1197" s="219">
        <v>1</v>
      </c>
      <c r="G1197" s="230">
        <v>0</v>
      </c>
      <c r="H1197" s="399" t="s">
        <v>209</v>
      </c>
      <c r="I1197" s="223">
        <v>800</v>
      </c>
      <c r="J1197" s="386">
        <v>0.21</v>
      </c>
      <c r="K1197" s="427">
        <f t="shared" si="157"/>
        <v>168</v>
      </c>
      <c r="L1197" s="308"/>
      <c r="M1197" s="306"/>
      <c r="N1197" s="430">
        <f t="shared" si="158"/>
        <v>0</v>
      </c>
      <c r="O1197" s="499">
        <v>14276</v>
      </c>
      <c r="P1197" s="500">
        <v>17.845</v>
      </c>
      <c r="Q1197" s="279"/>
      <c r="R1197" s="280">
        <v>0.15</v>
      </c>
      <c r="S1197" s="433">
        <f t="shared" si="155"/>
        <v>0.0315</v>
      </c>
      <c r="T1197" s="281">
        <f t="shared" si="152"/>
        <v>0</v>
      </c>
      <c r="U1197" s="224" t="s">
        <v>1340</v>
      </c>
    </row>
    <row r="1198" spans="1:21" ht="51">
      <c r="A1198" s="157">
        <f t="shared" si="156"/>
        <v>1198</v>
      </c>
      <c r="B1198" s="219"/>
      <c r="C1198" s="219" t="s">
        <v>219</v>
      </c>
      <c r="D1198" s="220" t="s">
        <v>2929</v>
      </c>
      <c r="E1198" s="221" t="s">
        <v>601</v>
      </c>
      <c r="F1198" s="219">
        <v>1</v>
      </c>
      <c r="G1198" s="230">
        <v>0</v>
      </c>
      <c r="H1198" s="399" t="s">
        <v>210</v>
      </c>
      <c r="I1198" s="223">
        <v>400</v>
      </c>
      <c r="J1198" s="386">
        <v>0.3</v>
      </c>
      <c r="K1198" s="427">
        <f t="shared" si="157"/>
        <v>120</v>
      </c>
      <c r="L1198" s="308"/>
      <c r="M1198" s="306"/>
      <c r="N1198" s="430">
        <f t="shared" si="158"/>
        <v>0</v>
      </c>
      <c r="O1198" s="499">
        <v>3456</v>
      </c>
      <c r="P1198" s="500">
        <v>8.64</v>
      </c>
      <c r="Q1198" s="279"/>
      <c r="R1198" s="280">
        <v>0.15</v>
      </c>
      <c r="S1198" s="433">
        <f t="shared" si="155"/>
        <v>0.045</v>
      </c>
      <c r="T1198" s="281">
        <f aca="true" t="shared" si="159" ref="T1198:T1207">S1198*L1198</f>
        <v>0</v>
      </c>
      <c r="U1198" s="224" t="s">
        <v>1340</v>
      </c>
    </row>
    <row r="1199" spans="1:21" ht="51">
      <c r="A1199" s="157">
        <f t="shared" si="156"/>
        <v>1199</v>
      </c>
      <c r="B1199" s="219"/>
      <c r="C1199" s="219" t="s">
        <v>1499</v>
      </c>
      <c r="D1199" s="220" t="s">
        <v>2930</v>
      </c>
      <c r="E1199" s="221" t="s">
        <v>601</v>
      </c>
      <c r="F1199" s="219">
        <v>1</v>
      </c>
      <c r="G1199" s="230">
        <v>0</v>
      </c>
      <c r="H1199" s="399" t="s">
        <v>211</v>
      </c>
      <c r="I1199" s="223">
        <v>200</v>
      </c>
      <c r="J1199" s="386">
        <v>0.68</v>
      </c>
      <c r="K1199" s="427">
        <f t="shared" si="157"/>
        <v>136</v>
      </c>
      <c r="L1199" s="308"/>
      <c r="M1199" s="306"/>
      <c r="N1199" s="430">
        <f t="shared" si="158"/>
        <v>0</v>
      </c>
      <c r="O1199" s="499">
        <v>450</v>
      </c>
      <c r="P1199" s="500">
        <v>2.25</v>
      </c>
      <c r="Q1199" s="279"/>
      <c r="R1199" s="280">
        <v>0.15</v>
      </c>
      <c r="S1199" s="433">
        <f t="shared" si="155"/>
        <v>0.10200000000000001</v>
      </c>
      <c r="T1199" s="281">
        <f t="shared" si="159"/>
        <v>0</v>
      </c>
      <c r="U1199" s="224" t="s">
        <v>1340</v>
      </c>
    </row>
    <row r="1200" spans="1:21" ht="51">
      <c r="A1200" s="157">
        <f t="shared" si="156"/>
        <v>1200</v>
      </c>
      <c r="B1200" s="219"/>
      <c r="C1200" s="219" t="s">
        <v>1686</v>
      </c>
      <c r="D1200" s="220" t="s">
        <v>2931</v>
      </c>
      <c r="E1200" s="221" t="s">
        <v>601</v>
      </c>
      <c r="F1200" s="219">
        <v>1</v>
      </c>
      <c r="G1200" s="230">
        <v>0</v>
      </c>
      <c r="H1200" s="399" t="s">
        <v>212</v>
      </c>
      <c r="I1200" s="223">
        <v>100</v>
      </c>
      <c r="J1200" s="386">
        <v>1.14</v>
      </c>
      <c r="K1200" s="427">
        <f t="shared" si="157"/>
        <v>113.99999999999999</v>
      </c>
      <c r="L1200" s="308"/>
      <c r="M1200" s="306"/>
      <c r="N1200" s="430">
        <f t="shared" si="158"/>
        <v>0</v>
      </c>
      <c r="O1200" s="499">
        <v>419</v>
      </c>
      <c r="P1200" s="500">
        <v>4.19</v>
      </c>
      <c r="Q1200" s="279"/>
      <c r="R1200" s="280">
        <v>0.15</v>
      </c>
      <c r="S1200" s="433">
        <f t="shared" si="155"/>
        <v>0.17099999999999999</v>
      </c>
      <c r="T1200" s="281">
        <f t="shared" si="159"/>
        <v>0</v>
      </c>
      <c r="U1200" s="224" t="s">
        <v>1340</v>
      </c>
    </row>
    <row r="1201" spans="1:21" ht="51">
      <c r="A1201" s="157">
        <f t="shared" si="156"/>
        <v>1201</v>
      </c>
      <c r="B1201" s="219"/>
      <c r="C1201" s="219" t="s">
        <v>1687</v>
      </c>
      <c r="D1201" s="220" t="s">
        <v>2932</v>
      </c>
      <c r="E1201" s="221" t="s">
        <v>601</v>
      </c>
      <c r="F1201" s="219">
        <v>1</v>
      </c>
      <c r="G1201" s="230">
        <v>0</v>
      </c>
      <c r="H1201" s="399" t="s">
        <v>213</v>
      </c>
      <c r="I1201" s="223">
        <v>50</v>
      </c>
      <c r="J1201" s="386">
        <v>2</v>
      </c>
      <c r="K1201" s="427">
        <f t="shared" si="157"/>
        <v>100</v>
      </c>
      <c r="L1201" s="308"/>
      <c r="M1201" s="306"/>
      <c r="N1201" s="430">
        <f t="shared" si="158"/>
        <v>0</v>
      </c>
      <c r="O1201" s="499">
        <v>1187</v>
      </c>
      <c r="P1201" s="500">
        <v>23.74</v>
      </c>
      <c r="Q1201" s="279"/>
      <c r="R1201" s="280">
        <v>0.15</v>
      </c>
      <c r="S1201" s="433">
        <f t="shared" si="155"/>
        <v>0.3</v>
      </c>
      <c r="T1201" s="281">
        <f t="shared" si="159"/>
        <v>0</v>
      </c>
      <c r="U1201" s="224" t="s">
        <v>1615</v>
      </c>
    </row>
    <row r="1202" spans="1:21" ht="51">
      <c r="A1202" s="157">
        <f t="shared" si="156"/>
        <v>1202</v>
      </c>
      <c r="B1202" s="219"/>
      <c r="C1202" s="219" t="s">
        <v>985</v>
      </c>
      <c r="D1202" s="220" t="s">
        <v>2933</v>
      </c>
      <c r="E1202" s="221" t="s">
        <v>601</v>
      </c>
      <c r="F1202" s="219">
        <v>1</v>
      </c>
      <c r="G1202" s="230">
        <v>0</v>
      </c>
      <c r="H1202" s="399" t="s">
        <v>697</v>
      </c>
      <c r="I1202" s="223">
        <v>24</v>
      </c>
      <c r="J1202" s="386">
        <v>4.92</v>
      </c>
      <c r="K1202" s="427">
        <f t="shared" si="157"/>
        <v>118.08</v>
      </c>
      <c r="L1202" s="308"/>
      <c r="M1202" s="306"/>
      <c r="N1202" s="430">
        <f t="shared" si="158"/>
        <v>0</v>
      </c>
      <c r="O1202" s="499">
        <v>179</v>
      </c>
      <c r="P1202" s="500">
        <v>7.458333333333333</v>
      </c>
      <c r="Q1202" s="279"/>
      <c r="R1202" s="280">
        <v>0.15</v>
      </c>
      <c r="S1202" s="433">
        <f t="shared" si="155"/>
        <v>0.738</v>
      </c>
      <c r="T1202" s="281">
        <f t="shared" si="159"/>
        <v>0</v>
      </c>
      <c r="U1202" s="224" t="s">
        <v>1340</v>
      </c>
    </row>
    <row r="1203" spans="1:21" ht="51">
      <c r="A1203" s="157">
        <f t="shared" si="156"/>
        <v>1203</v>
      </c>
      <c r="B1203" s="219"/>
      <c r="C1203" s="219" t="s">
        <v>874</v>
      </c>
      <c r="D1203" s="220" t="s">
        <v>2934</v>
      </c>
      <c r="E1203" s="221" t="s">
        <v>601</v>
      </c>
      <c r="F1203" s="219">
        <v>1</v>
      </c>
      <c r="G1203" s="230">
        <v>0</v>
      </c>
      <c r="H1203" s="399" t="s">
        <v>698</v>
      </c>
      <c r="I1203" s="223">
        <v>14</v>
      </c>
      <c r="J1203" s="386">
        <v>8.92</v>
      </c>
      <c r="K1203" s="427">
        <f t="shared" si="157"/>
        <v>124.88</v>
      </c>
      <c r="L1203" s="308"/>
      <c r="M1203" s="306"/>
      <c r="N1203" s="430">
        <f t="shared" si="158"/>
        <v>0</v>
      </c>
      <c r="O1203" s="499">
        <v>6</v>
      </c>
      <c r="P1203" s="500">
        <v>0.42857142857142855</v>
      </c>
      <c r="Q1203" s="279"/>
      <c r="R1203" s="280">
        <v>0.15</v>
      </c>
      <c r="S1203" s="433">
        <f t="shared" si="155"/>
        <v>1.3379999999999999</v>
      </c>
      <c r="T1203" s="281">
        <f t="shared" si="159"/>
        <v>0</v>
      </c>
      <c r="U1203" s="224" t="s">
        <v>1340</v>
      </c>
    </row>
    <row r="1204" spans="1:21" ht="51">
      <c r="A1204" s="157">
        <f t="shared" si="156"/>
        <v>1204</v>
      </c>
      <c r="B1204" s="219"/>
      <c r="C1204" s="219" t="s">
        <v>279</v>
      </c>
      <c r="D1204" s="220" t="s">
        <v>2935</v>
      </c>
      <c r="E1204" s="221" t="s">
        <v>601</v>
      </c>
      <c r="F1204" s="219">
        <v>1</v>
      </c>
      <c r="G1204" s="230">
        <v>0</v>
      </c>
      <c r="H1204" s="399" t="s">
        <v>699</v>
      </c>
      <c r="I1204" s="223">
        <v>8</v>
      </c>
      <c r="J1204" s="386">
        <v>15.03</v>
      </c>
      <c r="K1204" s="427">
        <f t="shared" si="157"/>
        <v>120.24</v>
      </c>
      <c r="L1204" s="308"/>
      <c r="M1204" s="306"/>
      <c r="N1204" s="430">
        <f t="shared" si="158"/>
        <v>0</v>
      </c>
      <c r="O1204" s="499">
        <v>4</v>
      </c>
      <c r="P1204" s="500">
        <v>0.5</v>
      </c>
      <c r="Q1204" s="279"/>
      <c r="R1204" s="280">
        <v>0.15</v>
      </c>
      <c r="S1204" s="433">
        <f t="shared" si="155"/>
        <v>2.2544999999999997</v>
      </c>
      <c r="T1204" s="281">
        <f t="shared" si="159"/>
        <v>0</v>
      </c>
      <c r="U1204" s="224" t="s">
        <v>1340</v>
      </c>
    </row>
    <row r="1205" spans="1:21" ht="51">
      <c r="A1205" s="157">
        <f t="shared" si="156"/>
        <v>1205</v>
      </c>
      <c r="B1205" s="219"/>
      <c r="C1205" s="219" t="s">
        <v>1638</v>
      </c>
      <c r="D1205" s="220" t="s">
        <v>816</v>
      </c>
      <c r="E1205" s="221" t="s">
        <v>601</v>
      </c>
      <c r="F1205" s="219">
        <v>1</v>
      </c>
      <c r="G1205" s="230">
        <v>0</v>
      </c>
      <c r="H1205" s="399" t="s">
        <v>700</v>
      </c>
      <c r="I1205" s="223">
        <v>3</v>
      </c>
      <c r="J1205" s="386">
        <v>16.87</v>
      </c>
      <c r="K1205" s="427">
        <f t="shared" si="157"/>
        <v>50.61</v>
      </c>
      <c r="L1205" s="308"/>
      <c r="M1205" s="306"/>
      <c r="N1205" s="430">
        <f t="shared" si="158"/>
        <v>0</v>
      </c>
      <c r="O1205" s="499">
        <v>120</v>
      </c>
      <c r="P1205" s="500">
        <v>12</v>
      </c>
      <c r="Q1205" s="279"/>
      <c r="R1205" s="280">
        <v>0.15</v>
      </c>
      <c r="S1205" s="433">
        <f t="shared" si="155"/>
        <v>2.5305</v>
      </c>
      <c r="T1205" s="281">
        <f t="shared" si="159"/>
        <v>0</v>
      </c>
      <c r="U1205" s="224" t="s">
        <v>1615</v>
      </c>
    </row>
    <row r="1206" spans="1:21" ht="76.5">
      <c r="A1206" s="157">
        <f t="shared" si="156"/>
        <v>1206</v>
      </c>
      <c r="B1206" s="219"/>
      <c r="C1206" s="219" t="s">
        <v>219</v>
      </c>
      <c r="D1206" s="220" t="s">
        <v>2936</v>
      </c>
      <c r="E1206" s="221" t="s">
        <v>601</v>
      </c>
      <c r="F1206" s="219">
        <v>1</v>
      </c>
      <c r="G1206" s="230">
        <v>0</v>
      </c>
      <c r="H1206" s="424" t="s">
        <v>1693</v>
      </c>
      <c r="I1206" s="223">
        <v>10</v>
      </c>
      <c r="J1206" s="386">
        <v>20</v>
      </c>
      <c r="K1206" s="427">
        <f t="shared" si="157"/>
        <v>200</v>
      </c>
      <c r="L1206" s="308"/>
      <c r="M1206" s="306"/>
      <c r="N1206" s="430">
        <f t="shared" si="158"/>
        <v>0</v>
      </c>
      <c r="O1206" s="499">
        <v>15</v>
      </c>
      <c r="P1206" s="500">
        <v>1.5</v>
      </c>
      <c r="Q1206" s="279"/>
      <c r="R1206" s="280">
        <v>0.15</v>
      </c>
      <c r="S1206" s="433">
        <f t="shared" si="155"/>
        <v>3</v>
      </c>
      <c r="T1206" s="281">
        <f t="shared" si="159"/>
        <v>0</v>
      </c>
      <c r="U1206" s="224" t="s">
        <v>1340</v>
      </c>
    </row>
    <row r="1207" spans="1:21" ht="89.25">
      <c r="A1207" s="157">
        <f t="shared" si="156"/>
        <v>1207</v>
      </c>
      <c r="B1207" s="219"/>
      <c r="C1207" s="219" t="s">
        <v>1499</v>
      </c>
      <c r="D1207" s="220" t="s">
        <v>2937</v>
      </c>
      <c r="E1207" s="221" t="s">
        <v>601</v>
      </c>
      <c r="F1207" s="219">
        <v>1</v>
      </c>
      <c r="G1207" s="230">
        <v>0</v>
      </c>
      <c r="H1207" s="424" t="s">
        <v>1892</v>
      </c>
      <c r="I1207" s="223">
        <v>10</v>
      </c>
      <c r="J1207" s="386">
        <v>20</v>
      </c>
      <c r="K1207" s="427">
        <f t="shared" si="157"/>
        <v>200</v>
      </c>
      <c r="L1207" s="308"/>
      <c r="M1207" s="306"/>
      <c r="N1207" s="430">
        <f t="shared" si="158"/>
        <v>0</v>
      </c>
      <c r="O1207" s="499">
        <v>5</v>
      </c>
      <c r="P1207" s="500">
        <v>0.5</v>
      </c>
      <c r="Q1207" s="279"/>
      <c r="R1207" s="280">
        <v>0.15</v>
      </c>
      <c r="S1207" s="433">
        <f t="shared" si="155"/>
        <v>3</v>
      </c>
      <c r="T1207" s="281">
        <f t="shared" si="159"/>
        <v>0</v>
      </c>
      <c r="U1207" s="224" t="s">
        <v>1340</v>
      </c>
    </row>
    <row r="1208" spans="1:21" ht="81">
      <c r="A1208" s="157">
        <f t="shared" si="156"/>
        <v>1208</v>
      </c>
      <c r="B1208" s="219"/>
      <c r="C1208" s="219" t="s">
        <v>1333</v>
      </c>
      <c r="D1208" s="220">
        <v>0</v>
      </c>
      <c r="E1208" s="219" t="s">
        <v>1333</v>
      </c>
      <c r="F1208" s="219">
        <v>1</v>
      </c>
      <c r="G1208" s="230">
        <v>0</v>
      </c>
      <c r="H1208" s="232" t="s">
        <v>1334</v>
      </c>
      <c r="I1208" s="223">
        <v>1</v>
      </c>
      <c r="J1208" s="386">
        <v>0</v>
      </c>
      <c r="K1208" s="427">
        <f t="shared" si="157"/>
        <v>0</v>
      </c>
      <c r="L1208" s="307"/>
      <c r="M1208" s="307"/>
      <c r="N1208" s="430"/>
      <c r="O1208" s="499"/>
      <c r="P1208" s="500"/>
      <c r="Q1208" s="279"/>
      <c r="R1208" s="280">
        <v>0</v>
      </c>
      <c r="S1208" s="433" t="e">
        <f>R1208*#REF!</f>
        <v>#REF!</v>
      </c>
      <c r="T1208" s="281" t="e">
        <f>S1208*L1208</f>
        <v>#REF!</v>
      </c>
      <c r="U1208" s="224" t="s">
        <v>1333</v>
      </c>
    </row>
    <row r="1209" spans="1:21" ht="12.75">
      <c r="A1209" s="157">
        <f t="shared" si="156"/>
        <v>1209</v>
      </c>
      <c r="B1209" s="219"/>
      <c r="C1209" s="219" t="s">
        <v>2938</v>
      </c>
      <c r="D1209" s="220" t="s">
        <v>2939</v>
      </c>
      <c r="E1209" s="221" t="s">
        <v>182</v>
      </c>
      <c r="F1209" s="219">
        <v>1</v>
      </c>
      <c r="G1209" s="230">
        <v>5</v>
      </c>
      <c r="H1209" s="420" t="s">
        <v>1659</v>
      </c>
      <c r="I1209" s="223">
        <v>1</v>
      </c>
      <c r="J1209" s="386">
        <v>3.5</v>
      </c>
      <c r="K1209" s="427">
        <f t="shared" si="157"/>
        <v>3.5</v>
      </c>
      <c r="L1209" s="308"/>
      <c r="M1209" s="307"/>
      <c r="N1209" s="430">
        <f>(J1209*L1209+T1209)+(M1209*K1209)</f>
        <v>0</v>
      </c>
      <c r="O1209" s="499">
        <v>12</v>
      </c>
      <c r="P1209" s="500">
        <v>12</v>
      </c>
      <c r="Q1209" s="279"/>
      <c r="R1209" s="280">
        <v>0</v>
      </c>
      <c r="S1209" s="433">
        <f>R1209*J1465</f>
        <v>0</v>
      </c>
      <c r="T1209" s="281">
        <f>S1209*L1209</f>
        <v>0</v>
      </c>
      <c r="U1209" s="224" t="s">
        <v>1614</v>
      </c>
    </row>
    <row r="1210" spans="1:21" ht="12.75">
      <c r="A1210" s="157">
        <f t="shared" si="156"/>
        <v>1210</v>
      </c>
      <c r="B1210" s="219"/>
      <c r="C1210" s="219" t="s">
        <v>2938</v>
      </c>
      <c r="D1210" s="220" t="s">
        <v>2940</v>
      </c>
      <c r="E1210" s="221" t="s">
        <v>182</v>
      </c>
      <c r="F1210" s="219">
        <v>1</v>
      </c>
      <c r="G1210" s="230">
        <v>5</v>
      </c>
      <c r="H1210" s="420" t="s">
        <v>1660</v>
      </c>
      <c r="I1210" s="223">
        <v>1</v>
      </c>
      <c r="J1210" s="386">
        <v>3.5</v>
      </c>
      <c r="K1210" s="427">
        <f t="shared" si="157"/>
        <v>3.5</v>
      </c>
      <c r="L1210" s="308"/>
      <c r="M1210" s="307"/>
      <c r="N1210" s="430">
        <f>(J1210*L1210+T1210)+(M1210*K1210)</f>
        <v>0</v>
      </c>
      <c r="O1210" s="499">
        <v>9</v>
      </c>
      <c r="P1210" s="500">
        <v>9</v>
      </c>
      <c r="Q1210" s="279"/>
      <c r="R1210" s="280">
        <v>0</v>
      </c>
      <c r="S1210" s="433">
        <f>R1210*J1466</f>
        <v>0</v>
      </c>
      <c r="T1210" s="281">
        <f>S1210*L1210</f>
        <v>0</v>
      </c>
      <c r="U1210" s="224" t="s">
        <v>1614</v>
      </c>
    </row>
    <row r="1211" spans="1:21" ht="12.75">
      <c r="A1211" s="157">
        <f t="shared" si="156"/>
        <v>1211</v>
      </c>
      <c r="B1211" s="219"/>
      <c r="C1211" s="219" t="s">
        <v>2938</v>
      </c>
      <c r="D1211" s="220" t="s">
        <v>2941</v>
      </c>
      <c r="E1211" s="221" t="s">
        <v>182</v>
      </c>
      <c r="F1211" s="219">
        <v>1</v>
      </c>
      <c r="G1211" s="230">
        <v>5</v>
      </c>
      <c r="H1211" s="420" t="s">
        <v>1661</v>
      </c>
      <c r="I1211" s="223">
        <v>1</v>
      </c>
      <c r="J1211" s="386">
        <v>3.5</v>
      </c>
      <c r="K1211" s="427">
        <f t="shared" si="157"/>
        <v>3.5</v>
      </c>
      <c r="L1211" s="308"/>
      <c r="M1211" s="307"/>
      <c r="N1211" s="430">
        <f>(J1211*L1211+T1211)+(M1211*K1211)</f>
        <v>0</v>
      </c>
      <c r="O1211" s="499">
        <v>16</v>
      </c>
      <c r="P1211" s="500">
        <v>16</v>
      </c>
      <c r="Q1211" s="279"/>
      <c r="R1211" s="280">
        <v>0</v>
      </c>
      <c r="S1211" s="433">
        <f>R1211*J1467</f>
        <v>0</v>
      </c>
      <c r="T1211" s="281">
        <f>S1211*L1211</f>
        <v>0</v>
      </c>
      <c r="U1211" s="224" t="s">
        <v>1614</v>
      </c>
    </row>
    <row r="1212" spans="1:21" ht="12.75">
      <c r="A1212" s="157">
        <f t="shared" si="156"/>
        <v>1212</v>
      </c>
      <c r="B1212" s="219"/>
      <c r="C1212" s="219" t="s">
        <v>2613</v>
      </c>
      <c r="D1212" s="220" t="s">
        <v>2617</v>
      </c>
      <c r="E1212" s="221" t="s">
        <v>182</v>
      </c>
      <c r="F1212" s="219">
        <v>1</v>
      </c>
      <c r="G1212" s="230">
        <v>0</v>
      </c>
      <c r="H1212" s="420" t="s">
        <v>1662</v>
      </c>
      <c r="I1212" s="223">
        <v>1</v>
      </c>
      <c r="J1212" s="386">
        <v>47.5</v>
      </c>
      <c r="K1212" s="427">
        <f t="shared" si="157"/>
        <v>47.5</v>
      </c>
      <c r="L1212" s="308"/>
      <c r="M1212" s="307"/>
      <c r="N1212" s="430">
        <f>(J1212*L1212+T1212)+(M1212*K1212)</f>
        <v>0</v>
      </c>
      <c r="O1212" s="499">
        <v>2</v>
      </c>
      <c r="P1212" s="500">
        <v>2</v>
      </c>
      <c r="Q1212" s="279"/>
      <c r="R1212" s="280">
        <v>0</v>
      </c>
      <c r="S1212" s="433">
        <f>R1212*J1470</f>
        <v>0</v>
      </c>
      <c r="T1212" s="281">
        <f>S1212*L1212</f>
        <v>0</v>
      </c>
      <c r="U1212" s="224" t="s">
        <v>1619</v>
      </c>
    </row>
    <row r="1213" spans="1:21" ht="25.5">
      <c r="A1213" s="157">
        <f t="shared" si="156"/>
        <v>1213</v>
      </c>
      <c r="B1213" s="39">
        <v>40</v>
      </c>
      <c r="C1213" s="39"/>
      <c r="D1213" s="136"/>
      <c r="E1213" s="354"/>
      <c r="F1213" s="39"/>
      <c r="G1213" s="355"/>
      <c r="H1213" s="425" t="s">
        <v>1435</v>
      </c>
      <c r="I1213" s="356"/>
      <c r="J1213" s="388"/>
      <c r="K1213" s="428"/>
      <c r="L1213" s="360"/>
      <c r="M1213" s="361"/>
      <c r="N1213" s="431"/>
      <c r="O1213" s="499"/>
      <c r="P1213" s="501"/>
      <c r="Q1213" s="279"/>
      <c r="R1213" s="280"/>
      <c r="S1213" s="434"/>
      <c r="T1213" s="281"/>
      <c r="U1213" s="60"/>
    </row>
    <row r="1214" spans="1:20" ht="13.5" thickBot="1">
      <c r="A1214" s="233"/>
      <c r="B1214" s="234"/>
      <c r="C1214" s="234"/>
      <c r="D1214" s="234"/>
      <c r="E1214" s="234"/>
      <c r="F1214" s="234"/>
      <c r="G1214" s="234"/>
      <c r="H1214" s="234" t="s">
        <v>1663</v>
      </c>
      <c r="I1214" s="234"/>
      <c r="J1214" s="235"/>
      <c r="K1214" s="235"/>
      <c r="L1214" s="236"/>
      <c r="M1214" s="236"/>
      <c r="N1214" s="237">
        <f>SUM(N16:N1212)</f>
        <v>0</v>
      </c>
      <c r="O1214" s="238"/>
      <c r="P1214" s="239"/>
      <c r="Q1214" s="239"/>
      <c r="R1214" s="282"/>
      <c r="S1214" s="282"/>
      <c r="T1214" s="283">
        <f>SUM(T16:T1207)</f>
        <v>0</v>
      </c>
    </row>
    <row r="1215" spans="4:15" ht="13.5" thickBot="1">
      <c r="D1215" s="111"/>
      <c r="E1215" s="111"/>
      <c r="F1215" s="111"/>
      <c r="G1215" s="111"/>
      <c r="H1215" s="9"/>
      <c r="I1215" s="9"/>
      <c r="J1215" s="240"/>
      <c r="K1215" s="240"/>
      <c r="L1215" s="241"/>
      <c r="M1215" s="241"/>
      <c r="N1215" s="15"/>
      <c r="O1215" s="173"/>
    </row>
    <row r="1216" spans="1:15" ht="13.5" thickBot="1">
      <c r="A1216" s="527" t="s">
        <v>1664</v>
      </c>
      <c r="B1216" s="528"/>
      <c r="C1216" s="528"/>
      <c r="D1216" s="242"/>
      <c r="E1216" s="243"/>
      <c r="F1216" s="243"/>
      <c r="G1216" s="243"/>
      <c r="H1216" s="116" t="s">
        <v>1665</v>
      </c>
      <c r="I1216" s="9"/>
      <c r="J1216" s="240"/>
      <c r="K1216" s="659" t="s">
        <v>1666</v>
      </c>
      <c r="L1216" s="659"/>
      <c r="M1216" s="659"/>
      <c r="N1216" s="15"/>
      <c r="O1216" s="173"/>
    </row>
    <row r="1217" spans="1:15" ht="13.5" thickBot="1">
      <c r="A1217" s="529" t="s">
        <v>378</v>
      </c>
      <c r="B1217" s="298"/>
      <c r="C1217" s="605">
        <f>AB2</f>
        <v>0</v>
      </c>
      <c r="D1217" s="606"/>
      <c r="E1217" s="9"/>
      <c r="F1217" s="8"/>
      <c r="G1217" s="8"/>
      <c r="H1217" s="116" t="s">
        <v>1667</v>
      </c>
      <c r="I1217" s="9"/>
      <c r="J1217" s="240"/>
      <c r="K1217" s="659" t="s">
        <v>1668</v>
      </c>
      <c r="L1217" s="659"/>
      <c r="M1217" s="659"/>
      <c r="N1217" s="245"/>
      <c r="O1217" s="173"/>
    </row>
    <row r="1218" spans="1:16" ht="13.5" thickBot="1">
      <c r="A1218" s="530" t="s">
        <v>1143</v>
      </c>
      <c r="B1218" s="9"/>
      <c r="C1218" s="605">
        <f aca="true" t="shared" si="160" ref="C1218:C1226">AB3</f>
        <v>0</v>
      </c>
      <c r="D1218" s="606"/>
      <c r="E1218" s="9"/>
      <c r="F1218" s="8"/>
      <c r="G1218" s="8"/>
      <c r="H1218" s="246">
        <f>T1214</f>
        <v>0</v>
      </c>
      <c r="I1218" s="9"/>
      <c r="J1218" s="240"/>
      <c r="K1218" s="659" t="s">
        <v>1669</v>
      </c>
      <c r="L1218" s="659"/>
      <c r="M1218" s="659"/>
      <c r="N1218" s="15">
        <f>N1214</f>
        <v>0</v>
      </c>
      <c r="O1218" s="247"/>
      <c r="P1218" s="203"/>
    </row>
    <row r="1219" spans="1:15" ht="13.5" thickBot="1">
      <c r="A1219" s="530" t="s">
        <v>219</v>
      </c>
      <c r="B1219" s="9"/>
      <c r="C1219" s="605">
        <f t="shared" si="160"/>
        <v>0</v>
      </c>
      <c r="D1219" s="606"/>
      <c r="E1219" s="9"/>
      <c r="F1219" s="8"/>
      <c r="G1219" s="8"/>
      <c r="H1219" s="116" t="s">
        <v>1670</v>
      </c>
      <c r="I1219" s="9"/>
      <c r="J1219" s="240"/>
      <c r="K1219" s="244"/>
      <c r="L1219" s="244"/>
      <c r="M1219" s="244"/>
      <c r="N1219" s="248"/>
      <c r="O1219" s="173"/>
    </row>
    <row r="1220" spans="1:15" ht="13.5" thickBot="1">
      <c r="A1220" s="530" t="s">
        <v>1499</v>
      </c>
      <c r="B1220" s="9"/>
      <c r="C1220" s="605">
        <f t="shared" si="160"/>
        <v>0</v>
      </c>
      <c r="D1220" s="606"/>
      <c r="E1220" s="9"/>
      <c r="F1220" s="8"/>
      <c r="G1220" s="8"/>
      <c r="H1220" s="1"/>
      <c r="I1220" s="249"/>
      <c r="K1220" s="1"/>
      <c r="L1220" s="1"/>
      <c r="M1220" s="1"/>
      <c r="N1220" s="1"/>
      <c r="O1220" s="173"/>
    </row>
    <row r="1221" spans="1:15" ht="13.5" thickBot="1">
      <c r="A1221" s="530" t="s">
        <v>1686</v>
      </c>
      <c r="B1221" s="9"/>
      <c r="C1221" s="605">
        <f t="shared" si="160"/>
        <v>0</v>
      </c>
      <c r="D1221" s="606"/>
      <c r="E1221" s="9"/>
      <c r="F1221" s="8"/>
      <c r="G1221" s="8"/>
      <c r="H1221" s="250" t="s">
        <v>1671</v>
      </c>
      <c r="I1221" s="653">
        <f>L2</f>
        <v>0</v>
      </c>
      <c r="J1221" s="653"/>
      <c r="K1221" s="653"/>
      <c r="L1221" s="653"/>
      <c r="M1221" s="653"/>
      <c r="N1221" s="653"/>
      <c r="O1221" s="173"/>
    </row>
    <row r="1222" spans="1:15" ht="13.5" thickBot="1">
      <c r="A1222" s="530" t="s">
        <v>1687</v>
      </c>
      <c r="B1222" s="9"/>
      <c r="C1222" s="605">
        <f t="shared" si="160"/>
        <v>0</v>
      </c>
      <c r="D1222" s="606"/>
      <c r="E1222" s="1"/>
      <c r="F1222" s="1"/>
      <c r="G1222" s="1"/>
      <c r="H1222" s="251" t="s">
        <v>1672</v>
      </c>
      <c r="I1222" s="654">
        <f>L5</f>
        <v>0</v>
      </c>
      <c r="J1222" s="654"/>
      <c r="K1222" s="654"/>
      <c r="L1222" s="654"/>
      <c r="M1222" s="654"/>
      <c r="N1222" s="1"/>
      <c r="O1222" s="173"/>
    </row>
    <row r="1223" spans="1:15" ht="13.5" thickBot="1">
      <c r="A1223" s="530" t="s">
        <v>985</v>
      </c>
      <c r="B1223" s="1"/>
      <c r="C1223" s="605">
        <f t="shared" si="160"/>
        <v>0</v>
      </c>
      <c r="D1223" s="606"/>
      <c r="E1223" s="252"/>
      <c r="F1223" s="8"/>
      <c r="G1223" s="8"/>
      <c r="H1223" s="251" t="s">
        <v>857</v>
      </c>
      <c r="I1223" s="655">
        <f>L3</f>
        <v>0</v>
      </c>
      <c r="J1223" s="655"/>
      <c r="K1223" s="655"/>
      <c r="L1223" s="655"/>
      <c r="M1223" s="655"/>
      <c r="N1223" s="1"/>
      <c r="O1223" s="173"/>
    </row>
    <row r="1224" spans="1:15" ht="13.5" thickBot="1">
      <c r="A1224" s="530" t="s">
        <v>874</v>
      </c>
      <c r="B1224" s="1"/>
      <c r="C1224" s="605">
        <f t="shared" si="160"/>
        <v>0</v>
      </c>
      <c r="D1224" s="606"/>
      <c r="E1224" s="253"/>
      <c r="F1224" s="253"/>
      <c r="G1224" s="253"/>
      <c r="H1224" s="250" t="s">
        <v>1673</v>
      </c>
      <c r="I1224" s="656">
        <f>A3</f>
        <v>0</v>
      </c>
      <c r="J1224" s="656"/>
      <c r="K1224" s="656"/>
      <c r="L1224" s="656"/>
      <c r="M1224" s="656"/>
      <c r="N1224" s="254"/>
      <c r="O1224" s="173"/>
    </row>
    <row r="1225" spans="1:15" ht="13.5" thickBot="1">
      <c r="A1225" s="530" t="s">
        <v>279</v>
      </c>
      <c r="B1225" s="255"/>
      <c r="C1225" s="605">
        <f t="shared" si="160"/>
        <v>0</v>
      </c>
      <c r="D1225" s="606"/>
      <c r="E1225" s="253"/>
      <c r="F1225" s="253"/>
      <c r="G1225" s="253"/>
      <c r="H1225" s="257" t="s">
        <v>1674</v>
      </c>
      <c r="I1225" s="652"/>
      <c r="J1225" s="652"/>
      <c r="K1225" s="652"/>
      <c r="L1225" s="652"/>
      <c r="M1225" s="652"/>
      <c r="N1225" s="254"/>
      <c r="O1225" s="173"/>
    </row>
    <row r="1226" spans="1:15" ht="13.5" thickBot="1">
      <c r="A1226" s="531" t="s">
        <v>1638</v>
      </c>
      <c r="B1226" s="255"/>
      <c r="C1226" s="605">
        <f t="shared" si="160"/>
        <v>0</v>
      </c>
      <c r="D1226" s="606"/>
      <c r="O1226" s="173"/>
    </row>
    <row r="1227" spans="1:14" ht="12.75">
      <c r="A1227" s="258" t="s">
        <v>1896</v>
      </c>
      <c r="B1227" s="258"/>
      <c r="C1227" s="258"/>
      <c r="D1227" s="258"/>
      <c r="E1227" s="258"/>
      <c r="F1227" s="258"/>
      <c r="G1227" s="258"/>
      <c r="H1227" s="258"/>
      <c r="I1227" s="258"/>
      <c r="J1227" s="258"/>
      <c r="K1227" s="258"/>
      <c r="L1227" s="258"/>
      <c r="M1227" s="259"/>
      <c r="N1227" s="260"/>
    </row>
    <row r="1228" spans="1:14" ht="12.75">
      <c r="A1228" s="258" t="s">
        <v>1010</v>
      </c>
      <c r="B1228" s="258"/>
      <c r="C1228" s="258"/>
      <c r="D1228" s="258"/>
      <c r="E1228" s="258"/>
      <c r="F1228" s="258"/>
      <c r="G1228" s="258"/>
      <c r="H1228" s="258"/>
      <c r="I1228" s="258"/>
      <c r="J1228" s="258"/>
      <c r="K1228" s="258"/>
      <c r="L1228" s="258"/>
      <c r="M1228" s="259"/>
      <c r="N1228" s="260"/>
    </row>
    <row r="1229" spans="1:14" ht="12.75">
      <c r="A1229" s="258" t="s">
        <v>1011</v>
      </c>
      <c r="B1229" s="258"/>
      <c r="C1229" s="258"/>
      <c r="D1229" s="258"/>
      <c r="E1229" s="258"/>
      <c r="F1229" s="258"/>
      <c r="G1229" s="258"/>
      <c r="H1229" s="258"/>
      <c r="I1229" s="258"/>
      <c r="J1229" s="258"/>
      <c r="K1229" s="258"/>
      <c r="L1229" s="258"/>
      <c r="M1229" s="259"/>
      <c r="N1229" s="260"/>
    </row>
    <row r="1230" spans="1:14" ht="12.75">
      <c r="A1230" s="258" t="s">
        <v>1012</v>
      </c>
      <c r="B1230" s="258"/>
      <c r="C1230" s="258"/>
      <c r="D1230" s="258"/>
      <c r="E1230" s="258"/>
      <c r="F1230" s="258"/>
      <c r="G1230" s="258"/>
      <c r="H1230" s="258"/>
      <c r="I1230" s="258"/>
      <c r="J1230" s="258"/>
      <c r="K1230" s="258"/>
      <c r="L1230" s="258"/>
      <c r="M1230" s="259"/>
      <c r="N1230" s="260"/>
    </row>
    <row r="1231" spans="1:14" ht="12.75">
      <c r="A1231" s="258" t="s">
        <v>1013</v>
      </c>
      <c r="B1231" s="258"/>
      <c r="C1231" s="258"/>
      <c r="D1231" s="258"/>
      <c r="E1231" s="258"/>
      <c r="F1231" s="258"/>
      <c r="G1231" s="258"/>
      <c r="H1231" s="258"/>
      <c r="I1231" s="258"/>
      <c r="J1231" s="258"/>
      <c r="K1231" s="258"/>
      <c r="L1231" s="258"/>
      <c r="M1231" s="259"/>
      <c r="N1231" s="260"/>
    </row>
    <row r="1232" spans="1:14" ht="12.75">
      <c r="A1232" s="258" t="s">
        <v>1014</v>
      </c>
      <c r="B1232" s="258"/>
      <c r="C1232" s="258"/>
      <c r="D1232" s="258"/>
      <c r="E1232" s="258"/>
      <c r="F1232" s="258"/>
      <c r="G1232" s="258"/>
      <c r="H1232" s="258"/>
      <c r="I1232" s="258"/>
      <c r="J1232" s="258"/>
      <c r="K1232" s="258"/>
      <c r="L1232" s="258"/>
      <c r="M1232" s="259"/>
      <c r="N1232" s="260"/>
    </row>
    <row r="1233" spans="1:14" ht="12.75">
      <c r="A1233" s="258" t="s">
        <v>1015</v>
      </c>
      <c r="B1233" s="258"/>
      <c r="C1233" s="258"/>
      <c r="D1233" s="258"/>
      <c r="E1233" s="258"/>
      <c r="F1233" s="258"/>
      <c r="G1233" s="258"/>
      <c r="H1233" s="258"/>
      <c r="I1233" s="258"/>
      <c r="J1233" s="258"/>
      <c r="K1233" s="258"/>
      <c r="L1233" s="258"/>
      <c r="M1233" s="259"/>
      <c r="N1233" s="260"/>
    </row>
    <row r="1234" spans="1:14" ht="12.75">
      <c r="A1234" s="258" t="s">
        <v>1028</v>
      </c>
      <c r="B1234" s="258"/>
      <c r="C1234" s="258"/>
      <c r="D1234" s="258"/>
      <c r="E1234" s="258"/>
      <c r="F1234" s="258"/>
      <c r="G1234" s="258"/>
      <c r="H1234" s="258"/>
      <c r="I1234" s="258"/>
      <c r="J1234" s="258"/>
      <c r="K1234" s="258"/>
      <c r="L1234" s="258"/>
      <c r="M1234" s="259"/>
      <c r="N1234" s="260"/>
    </row>
    <row r="1235" spans="1:14" ht="12.75">
      <c r="A1235" s="258" t="s">
        <v>1029</v>
      </c>
      <c r="B1235" s="258"/>
      <c r="C1235" s="258"/>
      <c r="D1235" s="258"/>
      <c r="E1235" s="258"/>
      <c r="F1235" s="258"/>
      <c r="G1235" s="258"/>
      <c r="H1235" s="258"/>
      <c r="I1235" s="258"/>
      <c r="J1235" s="258"/>
      <c r="K1235" s="258"/>
      <c r="L1235" s="258"/>
      <c r="M1235" s="259"/>
      <c r="N1235" s="260"/>
    </row>
    <row r="1236" spans="1:14" ht="12.75">
      <c r="A1236" s="258" t="s">
        <v>1030</v>
      </c>
      <c r="B1236" s="258"/>
      <c r="C1236" s="258"/>
      <c r="D1236" s="258"/>
      <c r="E1236" s="258"/>
      <c r="F1236" s="258"/>
      <c r="G1236" s="258"/>
      <c r="H1236" s="258"/>
      <c r="I1236" s="258"/>
      <c r="J1236" s="258"/>
      <c r="K1236" s="258"/>
      <c r="L1236" s="258"/>
      <c r="M1236" s="259"/>
      <c r="N1236" s="260"/>
    </row>
    <row r="1237" spans="1:14" ht="12.75">
      <c r="A1237" s="258" t="s">
        <v>1031</v>
      </c>
      <c r="B1237" s="258"/>
      <c r="C1237" s="258"/>
      <c r="D1237" s="258"/>
      <c r="E1237" s="258"/>
      <c r="F1237" s="258"/>
      <c r="G1237" s="258"/>
      <c r="H1237" s="258"/>
      <c r="I1237" s="258"/>
      <c r="J1237" s="258"/>
      <c r="K1237" s="258"/>
      <c r="L1237" s="258"/>
      <c r="M1237" s="259"/>
      <c r="N1237" s="260"/>
    </row>
    <row r="1238" spans="12:14" ht="12.75">
      <c r="L1238" s="1"/>
      <c r="M1238" s="1"/>
      <c r="N1238" s="261"/>
    </row>
    <row r="1239" spans="3:14" ht="13.5" thickBot="1">
      <c r="C1239" s="255" t="s">
        <v>1032</v>
      </c>
      <c r="D1239" s="255"/>
      <c r="E1239" s="262"/>
      <c r="F1239" s="262"/>
      <c r="G1239" s="262"/>
      <c r="H1239" s="262"/>
      <c r="I1239" s="262"/>
      <c r="J1239" s="262"/>
      <c r="K1239" s="262"/>
      <c r="L1239" s="262"/>
      <c r="M1239" s="262"/>
      <c r="N1239" s="263"/>
    </row>
    <row r="1240" spans="12:14" ht="12.75">
      <c r="L1240" s="111"/>
      <c r="M1240" s="111"/>
      <c r="N1240" s="264"/>
    </row>
    <row r="1241" spans="3:14" ht="13.5" thickBot="1">
      <c r="C1241" s="255" t="s">
        <v>1033</v>
      </c>
      <c r="D1241" s="255"/>
      <c r="E1241" s="262"/>
      <c r="F1241" s="262"/>
      <c r="G1241" s="262"/>
      <c r="H1241" s="262"/>
      <c r="I1241" s="262"/>
      <c r="J1241" s="262"/>
      <c r="K1241" s="262"/>
      <c r="L1241" s="262"/>
      <c r="M1241" s="262"/>
      <c r="N1241" s="263"/>
    </row>
    <row r="1242" spans="12:14" ht="12.75">
      <c r="L1242" s="1"/>
      <c r="M1242" s="1"/>
      <c r="N1242" s="261"/>
    </row>
    <row r="1243" spans="3:14" ht="13.5" thickBot="1">
      <c r="C1243" s="255" t="s">
        <v>1034</v>
      </c>
      <c r="D1243" s="255"/>
      <c r="E1243" s="262"/>
      <c r="F1243" s="262"/>
      <c r="G1243" s="262"/>
      <c r="H1243" s="262"/>
      <c r="I1243" s="262"/>
      <c r="J1243" s="262"/>
      <c r="K1243" s="262"/>
      <c r="L1243" s="262"/>
      <c r="M1243" s="262"/>
      <c r="N1243" s="263"/>
    </row>
    <row r="1244" spans="14:15" ht="12.75">
      <c r="N1244" s="1"/>
      <c r="O1244" s="173"/>
    </row>
    <row r="1245" spans="1:16" ht="13.5" thickBot="1">
      <c r="A1245" s="265" t="s">
        <v>1035</v>
      </c>
      <c r="D1245" s="262"/>
      <c r="M1245" s="1"/>
      <c r="N1245" s="173"/>
      <c r="P1245" s="1"/>
    </row>
    <row r="1246" spans="13:16" ht="12.75">
      <c r="M1246" s="1"/>
      <c r="N1246" s="173"/>
      <c r="P1246" s="1"/>
    </row>
    <row r="1247" spans="1:16" ht="13.5" thickBot="1">
      <c r="A1247" s="265" t="s">
        <v>1036</v>
      </c>
      <c r="H1247" s="160" t="s">
        <v>1214</v>
      </c>
      <c r="I1247" s="262"/>
      <c r="J1247" s="1"/>
      <c r="M1247" s="1"/>
      <c r="N1247" s="173"/>
      <c r="P1247" s="1"/>
    </row>
    <row r="1248" spans="8:15" ht="12.75">
      <c r="H1248" s="156"/>
      <c r="N1248" s="1"/>
      <c r="O1248" s="173"/>
    </row>
    <row r="1249" spans="1:16" ht="13.5" thickBot="1">
      <c r="A1249" s="1"/>
      <c r="B1249" s="1"/>
      <c r="C1249" s="1"/>
      <c r="D1249" s="1"/>
      <c r="E1249" s="1"/>
      <c r="F1249" s="1"/>
      <c r="G1249" s="1"/>
      <c r="H1249" s="160" t="s">
        <v>1215</v>
      </c>
      <c r="I1249" s="266"/>
      <c r="J1249" s="1"/>
      <c r="K1249" s="1"/>
      <c r="L1249" s="1"/>
      <c r="M1249" s="1"/>
      <c r="N1249" s="1"/>
      <c r="O1249" s="267"/>
      <c r="P1249" s="1"/>
    </row>
    <row r="1250" spans="8:15" ht="12.75">
      <c r="H1250" s="156"/>
      <c r="I1250" s="249"/>
      <c r="N1250" s="1"/>
      <c r="O1250" s="173"/>
    </row>
    <row r="1251" spans="8:15" ht="13.5" thickBot="1">
      <c r="H1251" s="160" t="s">
        <v>1216</v>
      </c>
      <c r="I1251" s="266"/>
      <c r="J1251" s="1"/>
      <c r="N1251" s="1"/>
      <c r="O1251" s="173"/>
    </row>
    <row r="1252" spans="9:15" ht="12.75">
      <c r="I1252" s="249"/>
      <c r="N1252" s="1"/>
      <c r="O1252" s="173"/>
    </row>
  </sheetData>
  <sheetProtection/>
  <autoFilter ref="A15:AD1214"/>
  <mergeCells count="68">
    <mergeCell ref="P9:Z9"/>
    <mergeCell ref="P11:W11"/>
    <mergeCell ref="P1:AA1"/>
    <mergeCell ref="P3:Z3"/>
    <mergeCell ref="P4:Z4"/>
    <mergeCell ref="P5:Z5"/>
    <mergeCell ref="P6:Z6"/>
    <mergeCell ref="P7:Z7"/>
    <mergeCell ref="P8:Z8"/>
    <mergeCell ref="I1225:M1225"/>
    <mergeCell ref="I1221:N1221"/>
    <mergeCell ref="I1222:M1222"/>
    <mergeCell ref="I1223:M1223"/>
    <mergeCell ref="I1224:M1224"/>
    <mergeCell ref="O14:P14"/>
    <mergeCell ref="K1216:M1216"/>
    <mergeCell ref="K1217:M1217"/>
    <mergeCell ref="K1218:M1218"/>
    <mergeCell ref="A13:E13"/>
    <mergeCell ref="H13:K13"/>
    <mergeCell ref="M13:N13"/>
    <mergeCell ref="H14:J14"/>
    <mergeCell ref="K14:N14"/>
    <mergeCell ref="A11:C11"/>
    <mergeCell ref="D11:F11"/>
    <mergeCell ref="H11:I11"/>
    <mergeCell ref="A12:D12"/>
    <mergeCell ref="E12:I12"/>
    <mergeCell ref="A10:C10"/>
    <mergeCell ref="D10:F10"/>
    <mergeCell ref="H10:I10"/>
    <mergeCell ref="L10:N10"/>
    <mergeCell ref="A9:C9"/>
    <mergeCell ref="D9:F9"/>
    <mergeCell ref="H9:J9"/>
    <mergeCell ref="K9:N9"/>
    <mergeCell ref="I7:J7"/>
    <mergeCell ref="L7:N7"/>
    <mergeCell ref="A8:C8"/>
    <mergeCell ref="D8:F8"/>
    <mergeCell ref="H8:J8"/>
    <mergeCell ref="L8:N8"/>
    <mergeCell ref="I5:J5"/>
    <mergeCell ref="L5:N5"/>
    <mergeCell ref="A6:C6"/>
    <mergeCell ref="D6:F6"/>
    <mergeCell ref="I6:J6"/>
    <mergeCell ref="L6:N6"/>
    <mergeCell ref="AA14:AB14"/>
    <mergeCell ref="A1:N1"/>
    <mergeCell ref="A2:C2"/>
    <mergeCell ref="I2:J2"/>
    <mergeCell ref="L2:N2"/>
    <mergeCell ref="I3:J3"/>
    <mergeCell ref="L3:N3"/>
    <mergeCell ref="A4:E4"/>
    <mergeCell ref="I4:J4"/>
    <mergeCell ref="L4:N4"/>
    <mergeCell ref="C1223:D1223"/>
    <mergeCell ref="C1224:D1224"/>
    <mergeCell ref="C1225:D1225"/>
    <mergeCell ref="C1226:D1226"/>
    <mergeCell ref="C1217:D1217"/>
    <mergeCell ref="C1218:D1218"/>
    <mergeCell ref="C1219:D1219"/>
    <mergeCell ref="C1220:D1220"/>
    <mergeCell ref="C1221:D1221"/>
    <mergeCell ref="C1222:D12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3:S41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2:9" ht="13.5" thickBot="1">
      <c r="B3" s="668" t="s">
        <v>3370</v>
      </c>
      <c r="C3" s="678"/>
      <c r="D3" s="678"/>
      <c r="E3" s="678"/>
      <c r="F3" s="678"/>
      <c r="G3" s="678"/>
      <c r="H3" s="678"/>
      <c r="I3" s="678"/>
    </row>
    <row r="4" spans="2:18" ht="13.5" thickBot="1">
      <c r="B4" s="493" t="s">
        <v>1098</v>
      </c>
      <c r="C4" s="513" t="s">
        <v>1100</v>
      </c>
      <c r="D4" s="496" t="s">
        <v>1099</v>
      </c>
      <c r="E4" s="684" t="s">
        <v>1101</v>
      </c>
      <c r="F4" s="685"/>
      <c r="G4" s="685"/>
      <c r="H4" s="686"/>
      <c r="I4" s="299"/>
      <c r="M4" s="682" t="s">
        <v>3404</v>
      </c>
      <c r="N4" s="682"/>
      <c r="O4" s="682"/>
      <c r="P4" s="682"/>
      <c r="Q4" s="682"/>
      <c r="R4" s="682"/>
    </row>
    <row r="5" spans="2:19" ht="13.5" thickBot="1">
      <c r="B5" s="115">
        <v>1</v>
      </c>
      <c r="C5" s="509" t="s">
        <v>219</v>
      </c>
      <c r="D5" s="509">
        <v>2</v>
      </c>
      <c r="E5" s="679" t="s">
        <v>3371</v>
      </c>
      <c r="F5" s="668"/>
      <c r="G5" s="668"/>
      <c r="H5" s="668"/>
      <c r="I5" s="172"/>
      <c r="L5" s="512" t="s">
        <v>1098</v>
      </c>
      <c r="M5" s="512" t="s">
        <v>1100</v>
      </c>
      <c r="N5" s="512" t="s">
        <v>1099</v>
      </c>
      <c r="O5" s="684" t="s">
        <v>1101</v>
      </c>
      <c r="P5" s="685"/>
      <c r="Q5" s="685"/>
      <c r="R5" s="686"/>
      <c r="S5" s="495"/>
    </row>
    <row r="6" spans="2:19" ht="12.75">
      <c r="B6" s="115">
        <v>2</v>
      </c>
      <c r="C6" s="510" t="s">
        <v>219</v>
      </c>
      <c r="D6" s="510">
        <v>2</v>
      </c>
      <c r="E6" s="679" t="s">
        <v>3372</v>
      </c>
      <c r="F6" s="668"/>
      <c r="G6" s="668"/>
      <c r="H6" s="668"/>
      <c r="I6" s="172"/>
      <c r="L6" s="510">
        <v>1</v>
      </c>
      <c r="M6" s="510" t="s">
        <v>1499</v>
      </c>
      <c r="N6" s="510">
        <v>2</v>
      </c>
      <c r="O6" s="680" t="s">
        <v>3405</v>
      </c>
      <c r="P6" s="605"/>
      <c r="Q6" s="605"/>
      <c r="R6" s="606"/>
      <c r="S6" s="300"/>
    </row>
    <row r="7" spans="2:19" ht="12.75">
      <c r="B7" s="115">
        <v>3</v>
      </c>
      <c r="C7" s="510" t="s">
        <v>219</v>
      </c>
      <c r="D7" s="510">
        <v>2</v>
      </c>
      <c r="E7" s="679" t="s">
        <v>3373</v>
      </c>
      <c r="F7" s="668"/>
      <c r="G7" s="668"/>
      <c r="H7" s="668"/>
      <c r="I7" s="172"/>
      <c r="L7" s="510">
        <v>2</v>
      </c>
      <c r="M7" s="510" t="s">
        <v>1499</v>
      </c>
      <c r="N7" s="510">
        <v>2</v>
      </c>
      <c r="O7" s="679" t="s">
        <v>3406</v>
      </c>
      <c r="P7" s="668"/>
      <c r="Q7" s="668"/>
      <c r="R7" s="672"/>
      <c r="S7" s="300"/>
    </row>
    <row r="8" spans="2:19" ht="12.75">
      <c r="B8" s="115">
        <v>4</v>
      </c>
      <c r="C8" s="510" t="s">
        <v>219</v>
      </c>
      <c r="D8" s="510">
        <v>2</v>
      </c>
      <c r="E8" s="679" t="s">
        <v>2990</v>
      </c>
      <c r="F8" s="668"/>
      <c r="G8" s="668"/>
      <c r="H8" s="668"/>
      <c r="I8" s="172"/>
      <c r="L8" s="510">
        <v>3</v>
      </c>
      <c r="M8" s="510" t="s">
        <v>1499</v>
      </c>
      <c r="N8" s="510">
        <v>2</v>
      </c>
      <c r="O8" s="679" t="s">
        <v>3407</v>
      </c>
      <c r="P8" s="668"/>
      <c r="Q8" s="668"/>
      <c r="R8" s="672"/>
      <c r="S8" s="300"/>
    </row>
    <row r="9" spans="2:19" ht="12.75">
      <c r="B9" s="115">
        <v>5</v>
      </c>
      <c r="C9" s="510" t="s">
        <v>219</v>
      </c>
      <c r="D9" s="510">
        <v>2</v>
      </c>
      <c r="E9" s="679" t="s">
        <v>3374</v>
      </c>
      <c r="F9" s="668"/>
      <c r="G9" s="668"/>
      <c r="H9" s="668"/>
      <c r="I9" s="172"/>
      <c r="L9" s="510">
        <v>4</v>
      </c>
      <c r="M9" s="510" t="s">
        <v>1499</v>
      </c>
      <c r="N9" s="510">
        <v>2</v>
      </c>
      <c r="O9" s="679" t="s">
        <v>3408</v>
      </c>
      <c r="P9" s="668"/>
      <c r="Q9" s="668"/>
      <c r="R9" s="672"/>
      <c r="S9" s="300"/>
    </row>
    <row r="10" spans="2:19" ht="12.75">
      <c r="B10" s="115">
        <v>6</v>
      </c>
      <c r="C10" s="510" t="s">
        <v>219</v>
      </c>
      <c r="D10" s="510">
        <v>2</v>
      </c>
      <c r="E10" s="679" t="s">
        <v>3375</v>
      </c>
      <c r="F10" s="668"/>
      <c r="G10" s="668"/>
      <c r="H10" s="668"/>
      <c r="I10" s="172"/>
      <c r="L10" s="510">
        <v>5</v>
      </c>
      <c r="M10" s="510" t="s">
        <v>1499</v>
      </c>
      <c r="N10" s="510">
        <v>2</v>
      </c>
      <c r="O10" s="679" t="s">
        <v>3409</v>
      </c>
      <c r="P10" s="668"/>
      <c r="Q10" s="668"/>
      <c r="R10" s="672"/>
      <c r="S10" s="300"/>
    </row>
    <row r="11" spans="2:19" ht="12.75">
      <c r="B11" s="115">
        <v>7</v>
      </c>
      <c r="C11" s="510" t="s">
        <v>219</v>
      </c>
      <c r="D11" s="510">
        <v>2</v>
      </c>
      <c r="E11" s="679" t="s">
        <v>3376</v>
      </c>
      <c r="F11" s="668"/>
      <c r="G11" s="668"/>
      <c r="H11" s="668"/>
      <c r="I11" s="172"/>
      <c r="L11" s="510">
        <v>6</v>
      </c>
      <c r="M11" s="510" t="s">
        <v>1499</v>
      </c>
      <c r="N11" s="510">
        <v>2</v>
      </c>
      <c r="O11" s="679" t="s">
        <v>3410</v>
      </c>
      <c r="P11" s="668"/>
      <c r="Q11" s="668"/>
      <c r="R11" s="672"/>
      <c r="S11" s="300"/>
    </row>
    <row r="12" spans="2:19" ht="12.75">
      <c r="B12" s="115">
        <v>8</v>
      </c>
      <c r="C12" s="510" t="s">
        <v>219</v>
      </c>
      <c r="D12" s="510">
        <v>2</v>
      </c>
      <c r="E12" s="679" t="s">
        <v>3377</v>
      </c>
      <c r="F12" s="668"/>
      <c r="G12" s="668"/>
      <c r="H12" s="668"/>
      <c r="I12" s="172"/>
      <c r="L12" s="510">
        <v>7</v>
      </c>
      <c r="M12" s="510" t="s">
        <v>1499</v>
      </c>
      <c r="N12" s="510">
        <v>2</v>
      </c>
      <c r="O12" s="679" t="s">
        <v>3411</v>
      </c>
      <c r="P12" s="668"/>
      <c r="Q12" s="668"/>
      <c r="R12" s="672"/>
      <c r="S12" s="300"/>
    </row>
    <row r="13" spans="2:19" ht="12.75">
      <c r="B13" s="115">
        <v>9</v>
      </c>
      <c r="C13" s="510" t="s">
        <v>219</v>
      </c>
      <c r="D13" s="510">
        <v>2</v>
      </c>
      <c r="E13" s="679" t="s">
        <v>3378</v>
      </c>
      <c r="F13" s="668"/>
      <c r="G13" s="668"/>
      <c r="H13" s="668"/>
      <c r="I13" s="172"/>
      <c r="L13" s="510">
        <v>8</v>
      </c>
      <c r="M13" s="510" t="s">
        <v>1499</v>
      </c>
      <c r="N13" s="510">
        <v>2</v>
      </c>
      <c r="O13" s="679" t="s">
        <v>3412</v>
      </c>
      <c r="P13" s="668"/>
      <c r="Q13" s="668"/>
      <c r="R13" s="672"/>
      <c r="S13" s="300"/>
    </row>
    <row r="14" spans="2:19" ht="12.75">
      <c r="B14" s="115">
        <v>10</v>
      </c>
      <c r="C14" s="510" t="s">
        <v>219</v>
      </c>
      <c r="D14" s="510">
        <v>2</v>
      </c>
      <c r="E14" s="679" t="s">
        <v>3379</v>
      </c>
      <c r="F14" s="668"/>
      <c r="G14" s="668"/>
      <c r="H14" s="668"/>
      <c r="I14" s="172"/>
      <c r="L14" s="510">
        <v>9</v>
      </c>
      <c r="M14" s="510" t="s">
        <v>1499</v>
      </c>
      <c r="N14" s="510">
        <v>2</v>
      </c>
      <c r="O14" s="679" t="s">
        <v>3413</v>
      </c>
      <c r="P14" s="668"/>
      <c r="Q14" s="668"/>
      <c r="R14" s="672"/>
      <c r="S14" s="300"/>
    </row>
    <row r="15" spans="2:19" ht="12.75">
      <c r="B15" s="115">
        <v>11</v>
      </c>
      <c r="C15" s="510" t="s">
        <v>219</v>
      </c>
      <c r="D15" s="510">
        <v>2</v>
      </c>
      <c r="E15" s="679" t="s">
        <v>3380</v>
      </c>
      <c r="F15" s="668"/>
      <c r="G15" s="668"/>
      <c r="H15" s="668"/>
      <c r="I15" s="172"/>
      <c r="L15" s="515">
        <v>10</v>
      </c>
      <c r="M15" s="510" t="s">
        <v>1499</v>
      </c>
      <c r="N15" s="510">
        <v>2</v>
      </c>
      <c r="O15" s="679" t="s">
        <v>3414</v>
      </c>
      <c r="P15" s="668"/>
      <c r="Q15" s="668"/>
      <c r="R15" s="672"/>
      <c r="S15" s="114"/>
    </row>
    <row r="16" spans="2:19" ht="12.75">
      <c r="B16" s="115">
        <v>12</v>
      </c>
      <c r="C16" s="510" t="s">
        <v>219</v>
      </c>
      <c r="D16" s="510">
        <v>2</v>
      </c>
      <c r="E16" s="679" t="s">
        <v>3380</v>
      </c>
      <c r="F16" s="668"/>
      <c r="G16" s="668"/>
      <c r="H16" s="668"/>
      <c r="I16" s="172"/>
      <c r="L16" s="515">
        <v>11</v>
      </c>
      <c r="M16" s="510" t="s">
        <v>1499</v>
      </c>
      <c r="N16" s="510">
        <v>2</v>
      </c>
      <c r="O16" s="679" t="s">
        <v>1220</v>
      </c>
      <c r="P16" s="668"/>
      <c r="Q16" s="668"/>
      <c r="R16" s="672"/>
      <c r="S16" s="114"/>
    </row>
    <row r="17" spans="2:19" ht="12.75">
      <c r="B17" s="507">
        <v>13</v>
      </c>
      <c r="C17" s="510" t="s">
        <v>219</v>
      </c>
      <c r="D17" s="510">
        <v>2</v>
      </c>
      <c r="E17" s="679" t="s">
        <v>3381</v>
      </c>
      <c r="F17" s="668"/>
      <c r="G17" s="668"/>
      <c r="H17" s="668"/>
      <c r="I17" s="475"/>
      <c r="L17" s="515">
        <v>12</v>
      </c>
      <c r="M17" s="510" t="s">
        <v>1499</v>
      </c>
      <c r="N17" s="510">
        <v>2</v>
      </c>
      <c r="O17" s="679" t="s">
        <v>3415</v>
      </c>
      <c r="P17" s="668"/>
      <c r="Q17" s="668"/>
      <c r="R17" s="672"/>
      <c r="S17" s="114"/>
    </row>
    <row r="18" spans="2:19" ht="12.75">
      <c r="B18" s="507">
        <v>14</v>
      </c>
      <c r="C18" s="510" t="s">
        <v>219</v>
      </c>
      <c r="D18" s="510">
        <v>2</v>
      </c>
      <c r="E18" s="679" t="s">
        <v>3382</v>
      </c>
      <c r="F18" s="668"/>
      <c r="G18" s="668"/>
      <c r="H18" s="668"/>
      <c r="I18" s="475"/>
      <c r="L18" s="515">
        <v>13</v>
      </c>
      <c r="M18" s="510" t="s">
        <v>1499</v>
      </c>
      <c r="N18" s="510">
        <v>2</v>
      </c>
      <c r="O18" s="679" t="s">
        <v>3389</v>
      </c>
      <c r="P18" s="668"/>
      <c r="Q18" s="668"/>
      <c r="R18" s="672"/>
      <c r="S18" s="114"/>
    </row>
    <row r="19" spans="2:19" ht="12.75">
      <c r="B19" s="507">
        <v>15</v>
      </c>
      <c r="C19" s="510" t="s">
        <v>219</v>
      </c>
      <c r="D19" s="510">
        <v>2</v>
      </c>
      <c r="E19" s="679" t="s">
        <v>3383</v>
      </c>
      <c r="F19" s="668"/>
      <c r="G19" s="668"/>
      <c r="H19" s="668"/>
      <c r="I19" s="475"/>
      <c r="L19" s="515">
        <v>14</v>
      </c>
      <c r="M19" s="510" t="s">
        <v>1499</v>
      </c>
      <c r="N19" s="510">
        <v>2</v>
      </c>
      <c r="O19" s="679" t="s">
        <v>3416</v>
      </c>
      <c r="P19" s="668"/>
      <c r="Q19" s="668"/>
      <c r="R19" s="672"/>
      <c r="S19" s="114"/>
    </row>
    <row r="20" spans="2:19" ht="12.75">
      <c r="B20" s="507">
        <v>16</v>
      </c>
      <c r="C20" s="510" t="s">
        <v>219</v>
      </c>
      <c r="D20" s="510">
        <v>2</v>
      </c>
      <c r="E20" s="679" t="s">
        <v>3384</v>
      </c>
      <c r="F20" s="668"/>
      <c r="G20" s="668"/>
      <c r="H20" s="668"/>
      <c r="I20" s="475"/>
      <c r="L20" s="515">
        <v>15</v>
      </c>
      <c r="M20" s="510" t="s">
        <v>1499</v>
      </c>
      <c r="N20" s="510">
        <v>2</v>
      </c>
      <c r="O20" s="679" t="s">
        <v>3417</v>
      </c>
      <c r="P20" s="668"/>
      <c r="Q20" s="668"/>
      <c r="R20" s="672"/>
      <c r="S20" s="114"/>
    </row>
    <row r="21" spans="2:19" ht="12.75">
      <c r="B21" s="507">
        <v>17</v>
      </c>
      <c r="C21" s="510" t="s">
        <v>219</v>
      </c>
      <c r="D21" s="510">
        <v>2</v>
      </c>
      <c r="E21" s="679" t="s">
        <v>3385</v>
      </c>
      <c r="F21" s="668"/>
      <c r="G21" s="668"/>
      <c r="H21" s="668"/>
      <c r="I21" s="475"/>
      <c r="L21" s="515">
        <v>16</v>
      </c>
      <c r="M21" s="510" t="s">
        <v>1499</v>
      </c>
      <c r="N21" s="510">
        <v>2</v>
      </c>
      <c r="O21" s="679" t="s">
        <v>3376</v>
      </c>
      <c r="P21" s="668"/>
      <c r="Q21" s="668"/>
      <c r="R21" s="672"/>
      <c r="S21" s="114"/>
    </row>
    <row r="22" spans="2:19" ht="12.75">
      <c r="B22" s="507">
        <v>18</v>
      </c>
      <c r="C22" s="510" t="s">
        <v>219</v>
      </c>
      <c r="D22" s="510">
        <v>2</v>
      </c>
      <c r="E22" s="679" t="s">
        <v>3386</v>
      </c>
      <c r="F22" s="668"/>
      <c r="G22" s="668"/>
      <c r="H22" s="668"/>
      <c r="I22" s="475"/>
      <c r="L22" s="515">
        <v>17</v>
      </c>
      <c r="M22" s="510" t="s">
        <v>1499</v>
      </c>
      <c r="N22" s="510">
        <v>2</v>
      </c>
      <c r="O22" s="679" t="s">
        <v>3418</v>
      </c>
      <c r="P22" s="668"/>
      <c r="Q22" s="668"/>
      <c r="R22" s="672"/>
      <c r="S22" s="114"/>
    </row>
    <row r="23" spans="2:19" ht="13.5" thickBot="1">
      <c r="B23" s="507">
        <v>19</v>
      </c>
      <c r="C23" s="510" t="s">
        <v>219</v>
      </c>
      <c r="D23" s="510">
        <v>2</v>
      </c>
      <c r="E23" s="679" t="s">
        <v>3387</v>
      </c>
      <c r="F23" s="668"/>
      <c r="G23" s="668"/>
      <c r="H23" s="668"/>
      <c r="I23" s="475"/>
      <c r="L23" s="516">
        <v>18</v>
      </c>
      <c r="M23" s="511" t="s">
        <v>1499</v>
      </c>
      <c r="N23" s="511">
        <v>2</v>
      </c>
      <c r="O23" s="681" t="s">
        <v>3392</v>
      </c>
      <c r="P23" s="682"/>
      <c r="Q23" s="682"/>
      <c r="R23" s="683"/>
      <c r="S23" s="445"/>
    </row>
    <row r="24" spans="2:9" ht="12.75">
      <c r="B24" s="507">
        <v>20</v>
      </c>
      <c r="C24" s="510" t="s">
        <v>219</v>
      </c>
      <c r="D24" s="510">
        <v>2</v>
      </c>
      <c r="E24" s="679" t="s">
        <v>3388</v>
      </c>
      <c r="F24" s="668"/>
      <c r="G24" s="668"/>
      <c r="H24" s="668"/>
      <c r="I24" s="475"/>
    </row>
    <row r="25" spans="2:9" ht="12.75">
      <c r="B25" s="507">
        <v>21</v>
      </c>
      <c r="C25" s="510" t="s">
        <v>219</v>
      </c>
      <c r="D25" s="510">
        <v>2</v>
      </c>
      <c r="E25" s="679" t="s">
        <v>3389</v>
      </c>
      <c r="F25" s="668"/>
      <c r="G25" s="668"/>
      <c r="H25" s="668"/>
      <c r="I25" s="475"/>
    </row>
    <row r="26" spans="2:9" ht="12.75">
      <c r="B26" s="507">
        <v>22</v>
      </c>
      <c r="C26" s="510" t="s">
        <v>219</v>
      </c>
      <c r="D26" s="510">
        <v>2</v>
      </c>
      <c r="E26" s="679" t="s">
        <v>595</v>
      </c>
      <c r="F26" s="668"/>
      <c r="G26" s="668"/>
      <c r="H26" s="668"/>
      <c r="I26" s="475"/>
    </row>
    <row r="27" spans="2:9" ht="12.75">
      <c r="B27" s="507">
        <v>23</v>
      </c>
      <c r="C27" s="510" t="s">
        <v>219</v>
      </c>
      <c r="D27" s="510">
        <v>2</v>
      </c>
      <c r="E27" s="679" t="s">
        <v>3390</v>
      </c>
      <c r="F27" s="668"/>
      <c r="G27" s="668"/>
      <c r="H27" s="668"/>
      <c r="I27" s="475"/>
    </row>
    <row r="28" spans="2:9" ht="12.75">
      <c r="B28" s="507">
        <v>24</v>
      </c>
      <c r="C28" s="510" t="s">
        <v>219</v>
      </c>
      <c r="D28" s="510">
        <v>2</v>
      </c>
      <c r="E28" s="679" t="s">
        <v>3391</v>
      </c>
      <c r="F28" s="668"/>
      <c r="G28" s="668"/>
      <c r="H28" s="668"/>
      <c r="I28" s="475"/>
    </row>
    <row r="29" spans="2:9" ht="12.75">
      <c r="B29" s="507">
        <v>25</v>
      </c>
      <c r="C29" s="510" t="s">
        <v>219</v>
      </c>
      <c r="D29" s="510">
        <v>2</v>
      </c>
      <c r="E29" s="679" t="s">
        <v>3392</v>
      </c>
      <c r="F29" s="668"/>
      <c r="G29" s="668"/>
      <c r="H29" s="668"/>
      <c r="I29" s="475"/>
    </row>
    <row r="30" spans="2:9" ht="12.75">
      <c r="B30" s="507">
        <v>26</v>
      </c>
      <c r="C30" s="510" t="s">
        <v>219</v>
      </c>
      <c r="D30" s="510">
        <v>2</v>
      </c>
      <c r="E30" s="679" t="s">
        <v>3393</v>
      </c>
      <c r="F30" s="668"/>
      <c r="G30" s="668"/>
      <c r="H30" s="668"/>
      <c r="I30" s="475"/>
    </row>
    <row r="31" spans="2:9" ht="12.75">
      <c r="B31" s="507">
        <v>27</v>
      </c>
      <c r="C31" s="510" t="s">
        <v>219</v>
      </c>
      <c r="D31" s="510">
        <v>2</v>
      </c>
      <c r="E31" s="679" t="s">
        <v>3394</v>
      </c>
      <c r="F31" s="668"/>
      <c r="G31" s="668"/>
      <c r="H31" s="668"/>
      <c r="I31" s="475"/>
    </row>
    <row r="32" spans="2:9" ht="12.75">
      <c r="B32" s="507">
        <v>28</v>
      </c>
      <c r="C32" s="510" t="s">
        <v>219</v>
      </c>
      <c r="D32" s="510">
        <v>2</v>
      </c>
      <c r="E32" s="679" t="s">
        <v>3395</v>
      </c>
      <c r="F32" s="668"/>
      <c r="G32" s="668"/>
      <c r="H32" s="668"/>
      <c r="I32" s="475"/>
    </row>
    <row r="33" spans="2:9" ht="12.75">
      <c r="B33" s="507">
        <v>29</v>
      </c>
      <c r="C33" s="510" t="s">
        <v>219</v>
      </c>
      <c r="D33" s="510">
        <v>2</v>
      </c>
      <c r="E33" s="679" t="s">
        <v>3396</v>
      </c>
      <c r="F33" s="668"/>
      <c r="G33" s="668"/>
      <c r="H33" s="668"/>
      <c r="I33" s="475"/>
    </row>
    <row r="34" spans="2:9" ht="12.75">
      <c r="B34" s="507">
        <v>30</v>
      </c>
      <c r="C34" s="510" t="s">
        <v>219</v>
      </c>
      <c r="D34" s="510">
        <v>2</v>
      </c>
      <c r="E34" s="679" t="s">
        <v>3397</v>
      </c>
      <c r="F34" s="668"/>
      <c r="G34" s="668"/>
      <c r="H34" s="668"/>
      <c r="I34" s="475"/>
    </row>
    <row r="35" spans="2:9" ht="12.75">
      <c r="B35" s="507">
        <v>31</v>
      </c>
      <c r="C35" s="510" t="s">
        <v>219</v>
      </c>
      <c r="D35" s="510">
        <v>2</v>
      </c>
      <c r="E35" s="679" t="s">
        <v>3398</v>
      </c>
      <c r="F35" s="668"/>
      <c r="G35" s="668"/>
      <c r="H35" s="668"/>
      <c r="I35" s="475"/>
    </row>
    <row r="36" spans="2:9" ht="12.75">
      <c r="B36" s="507">
        <v>32</v>
      </c>
      <c r="C36" s="510" t="s">
        <v>219</v>
      </c>
      <c r="D36" s="510">
        <v>2</v>
      </c>
      <c r="E36" s="679" t="s">
        <v>3399</v>
      </c>
      <c r="F36" s="668"/>
      <c r="G36" s="668"/>
      <c r="H36" s="668"/>
      <c r="I36" s="475"/>
    </row>
    <row r="37" spans="2:9" ht="12.75">
      <c r="B37" s="507">
        <v>33</v>
      </c>
      <c r="C37" s="510" t="s">
        <v>219</v>
      </c>
      <c r="D37" s="510">
        <v>2</v>
      </c>
      <c r="E37" s="679" t="s">
        <v>3400</v>
      </c>
      <c r="F37" s="668"/>
      <c r="G37" s="668"/>
      <c r="H37" s="668"/>
      <c r="I37" s="475"/>
    </row>
    <row r="38" spans="2:9" ht="12.75">
      <c r="B38" s="507">
        <v>34</v>
      </c>
      <c r="C38" s="510" t="s">
        <v>219</v>
      </c>
      <c r="D38" s="510">
        <v>2</v>
      </c>
      <c r="E38" s="679" t="s">
        <v>3401</v>
      </c>
      <c r="F38" s="668"/>
      <c r="G38" s="668"/>
      <c r="H38" s="668"/>
      <c r="I38" s="475"/>
    </row>
    <row r="39" spans="2:9" ht="12.75">
      <c r="B39" s="507">
        <v>35</v>
      </c>
      <c r="C39" s="510" t="s">
        <v>219</v>
      </c>
      <c r="D39" s="510">
        <v>2</v>
      </c>
      <c r="E39" s="679" t="s">
        <v>3402</v>
      </c>
      <c r="F39" s="668"/>
      <c r="G39" s="668"/>
      <c r="H39" s="668"/>
      <c r="I39" s="475"/>
    </row>
    <row r="40" spans="2:9" ht="13.5" thickBot="1">
      <c r="B40" s="508">
        <v>36</v>
      </c>
      <c r="C40" s="511" t="s">
        <v>219</v>
      </c>
      <c r="D40" s="511">
        <v>2</v>
      </c>
      <c r="E40" s="679" t="s">
        <v>3403</v>
      </c>
      <c r="F40" s="668"/>
      <c r="G40" s="668"/>
      <c r="H40" s="668"/>
      <c r="I40" s="475"/>
    </row>
    <row r="41" spans="2:9" ht="13.5" thickBot="1">
      <c r="B41" s="489"/>
      <c r="C41" s="491"/>
      <c r="D41" s="491"/>
      <c r="E41" s="491"/>
      <c r="F41" s="491"/>
      <c r="G41" s="491"/>
      <c r="H41" s="491"/>
      <c r="I41" s="517"/>
    </row>
  </sheetData>
  <sheetProtection/>
  <mergeCells count="58">
    <mergeCell ref="O20:R20"/>
    <mergeCell ref="O21:R21"/>
    <mergeCell ref="O22:R22"/>
    <mergeCell ref="O23:R23"/>
    <mergeCell ref="O5:R5"/>
    <mergeCell ref="E4:H4"/>
    <mergeCell ref="M4:R4"/>
    <mergeCell ref="O14:R14"/>
    <mergeCell ref="O15:R15"/>
    <mergeCell ref="O16:R16"/>
    <mergeCell ref="O17:R17"/>
    <mergeCell ref="O18:R18"/>
    <mergeCell ref="O19:R19"/>
    <mergeCell ref="E39:H39"/>
    <mergeCell ref="E40:H40"/>
    <mergeCell ref="O6:R6"/>
    <mergeCell ref="O7:R7"/>
    <mergeCell ref="O8:R8"/>
    <mergeCell ref="O9:R9"/>
    <mergeCell ref="O10:R10"/>
    <mergeCell ref="O11:R11"/>
    <mergeCell ref="O12:R12"/>
    <mergeCell ref="O13:R13"/>
    <mergeCell ref="E33:H33"/>
    <mergeCell ref="E34:H34"/>
    <mergeCell ref="E35:H35"/>
    <mergeCell ref="E21:H21"/>
    <mergeCell ref="E22:H22"/>
    <mergeCell ref="E23:H23"/>
    <mergeCell ref="E24:H24"/>
    <mergeCell ref="E36:H36"/>
    <mergeCell ref="E37:H37"/>
    <mergeCell ref="E38:H38"/>
    <mergeCell ref="E27:H27"/>
    <mergeCell ref="E28:H28"/>
    <mergeCell ref="E29:H29"/>
    <mergeCell ref="E30:H30"/>
    <mergeCell ref="E31:H31"/>
    <mergeCell ref="E32:H32"/>
    <mergeCell ref="E26:H26"/>
    <mergeCell ref="E15:H15"/>
    <mergeCell ref="E16:H16"/>
    <mergeCell ref="E17:H17"/>
    <mergeCell ref="E18:H18"/>
    <mergeCell ref="E19:H19"/>
    <mergeCell ref="E20:H20"/>
    <mergeCell ref="E10:H10"/>
    <mergeCell ref="E11:H11"/>
    <mergeCell ref="E12:H12"/>
    <mergeCell ref="E13:H13"/>
    <mergeCell ref="E14:H14"/>
    <mergeCell ref="E25:H25"/>
    <mergeCell ref="B3:I3"/>
    <mergeCell ref="E5:H5"/>
    <mergeCell ref="E6:H6"/>
    <mergeCell ref="E7:H7"/>
    <mergeCell ref="E8:H8"/>
    <mergeCell ref="E9:H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AF138"/>
  <sheetViews>
    <sheetView zoomScalePageLayoutView="0" workbookViewId="0" topLeftCell="A92">
      <selection activeCell="J130" sqref="J130"/>
    </sheetView>
  </sheetViews>
  <sheetFormatPr defaultColWidth="9.140625" defaultRowHeight="12.75"/>
  <sheetData>
    <row r="1" spans="1:23" ht="26.25" thickBot="1">
      <c r="A1" s="5" t="s">
        <v>1200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3.5" thickTop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.75">
      <c r="A3" s="8" t="s">
        <v>1201</v>
      </c>
      <c r="B3" s="7"/>
      <c r="C3" s="463" t="s">
        <v>3161</v>
      </c>
      <c r="D3" s="7"/>
      <c r="E3" s="7"/>
      <c r="F3" s="7"/>
      <c r="G3" s="7"/>
      <c r="H3" s="7"/>
      <c r="I3" s="8" t="s">
        <v>1202</v>
      </c>
      <c r="J3" s="7"/>
      <c r="K3" s="7"/>
      <c r="L3" s="463" t="s">
        <v>3161</v>
      </c>
      <c r="M3" s="7"/>
      <c r="N3" s="7"/>
      <c r="O3" s="7"/>
      <c r="P3" s="7"/>
      <c r="Q3" s="8" t="s">
        <v>1203</v>
      </c>
      <c r="R3" s="7"/>
      <c r="S3" s="7"/>
      <c r="T3" s="463" t="s">
        <v>3161</v>
      </c>
      <c r="U3" s="7"/>
      <c r="V3" s="7"/>
      <c r="W3" s="7"/>
    </row>
    <row r="4" spans="1:23" ht="12.75">
      <c r="A4" s="9" t="s">
        <v>1204</v>
      </c>
      <c r="B4" s="7"/>
      <c r="C4" s="7"/>
      <c r="D4" s="7"/>
      <c r="E4" s="7"/>
      <c r="F4" s="10"/>
      <c r="G4" s="7"/>
      <c r="H4" s="7"/>
      <c r="I4" s="9" t="s">
        <v>1205</v>
      </c>
      <c r="J4" s="7"/>
      <c r="K4" s="7"/>
      <c r="L4" s="7"/>
      <c r="M4" s="7"/>
      <c r="N4" s="10" t="s">
        <v>1206</v>
      </c>
      <c r="O4" s="10"/>
      <c r="P4" s="7"/>
      <c r="Q4" s="9" t="s">
        <v>1207</v>
      </c>
      <c r="R4" s="7"/>
      <c r="S4" s="7"/>
      <c r="T4" s="7"/>
      <c r="U4" s="7"/>
      <c r="V4" s="10" t="s">
        <v>1206</v>
      </c>
      <c r="W4" s="10"/>
    </row>
    <row r="5" spans="1:23" ht="13.5" thickBot="1">
      <c r="A5" s="11" t="s">
        <v>1208</v>
      </c>
      <c r="B5" s="12" t="s">
        <v>1209</v>
      </c>
      <c r="C5" s="7"/>
      <c r="D5" s="13" t="s">
        <v>1210</v>
      </c>
      <c r="E5" s="14" t="s">
        <v>1211</v>
      </c>
      <c r="F5" s="15"/>
      <c r="G5" s="7"/>
      <c r="H5" s="7"/>
      <c r="I5" s="11" t="s">
        <v>1208</v>
      </c>
      <c r="J5" s="12" t="s">
        <v>1209</v>
      </c>
      <c r="K5" s="7"/>
      <c r="L5" s="7"/>
      <c r="M5" s="7"/>
      <c r="N5" s="16" t="s">
        <v>1211</v>
      </c>
      <c r="O5" s="15"/>
      <c r="P5" s="7"/>
      <c r="Q5" s="11" t="s">
        <v>1208</v>
      </c>
      <c r="R5" s="12" t="s">
        <v>1209</v>
      </c>
      <c r="S5" s="7"/>
      <c r="T5" s="7"/>
      <c r="U5" s="7"/>
      <c r="V5" s="16" t="s">
        <v>1212</v>
      </c>
      <c r="W5" s="15"/>
    </row>
    <row r="6" spans="1:23" ht="13.5" thickTop="1">
      <c r="A6" s="17" t="s">
        <v>1213</v>
      </c>
      <c r="B6" s="18" t="s">
        <v>3082</v>
      </c>
      <c r="C6" s="18"/>
      <c r="D6" s="18"/>
      <c r="E6" s="18"/>
      <c r="F6" s="19"/>
      <c r="G6" s="7"/>
      <c r="H6" s="7"/>
      <c r="I6" s="17" t="s">
        <v>1213</v>
      </c>
      <c r="J6" s="18" t="s">
        <v>1306</v>
      </c>
      <c r="K6" s="18"/>
      <c r="L6" s="18"/>
      <c r="M6" s="18"/>
      <c r="N6" s="18"/>
      <c r="O6" s="19"/>
      <c r="P6" s="7"/>
      <c r="Q6" s="17" t="s">
        <v>1213</v>
      </c>
      <c r="R6" s="18" t="s">
        <v>1306</v>
      </c>
      <c r="S6" s="18"/>
      <c r="T6" s="18"/>
      <c r="U6" s="18"/>
      <c r="V6" s="18"/>
      <c r="W6" s="19"/>
    </row>
    <row r="7" spans="1:23" ht="12.75">
      <c r="A7" s="20" t="s">
        <v>1307</v>
      </c>
      <c r="B7" s="7" t="s">
        <v>3084</v>
      </c>
      <c r="C7" s="7"/>
      <c r="D7" s="7"/>
      <c r="E7" s="7"/>
      <c r="F7" s="21"/>
      <c r="G7" s="7"/>
      <c r="H7" s="7"/>
      <c r="I7" s="20" t="s">
        <v>1307</v>
      </c>
      <c r="J7" s="7" t="s">
        <v>1055</v>
      </c>
      <c r="K7" s="7"/>
      <c r="L7" s="7"/>
      <c r="M7" s="7"/>
      <c r="N7" s="7"/>
      <c r="O7" s="21"/>
      <c r="P7" s="7"/>
      <c r="Q7" s="20" t="s">
        <v>1307</v>
      </c>
      <c r="R7" s="7" t="s">
        <v>53</v>
      </c>
      <c r="S7" s="7"/>
      <c r="T7" s="7"/>
      <c r="U7" s="7"/>
      <c r="V7" s="7"/>
      <c r="W7" s="21"/>
    </row>
    <row r="8" spans="1:23" ht="13.5" thickBot="1">
      <c r="A8" s="20" t="s">
        <v>54</v>
      </c>
      <c r="B8" s="7" t="s">
        <v>3083</v>
      </c>
      <c r="C8" s="7"/>
      <c r="D8" s="7"/>
      <c r="E8" s="7"/>
      <c r="F8" s="21"/>
      <c r="G8" s="7"/>
      <c r="H8" s="7"/>
      <c r="I8" s="20" t="s">
        <v>54</v>
      </c>
      <c r="J8" s="7" t="s">
        <v>55</v>
      </c>
      <c r="K8" s="7"/>
      <c r="L8" s="7"/>
      <c r="M8" s="7"/>
      <c r="N8" s="7"/>
      <c r="O8" s="21"/>
      <c r="P8" s="7"/>
      <c r="Q8" s="20" t="s">
        <v>54</v>
      </c>
      <c r="R8" s="7" t="s">
        <v>1055</v>
      </c>
      <c r="S8" s="7"/>
      <c r="T8" s="7"/>
      <c r="U8" s="7"/>
      <c r="V8" s="7"/>
      <c r="W8" s="21"/>
    </row>
    <row r="9" spans="1:23" ht="13.5" thickTop="1">
      <c r="A9" s="20" t="s">
        <v>56</v>
      </c>
      <c r="B9" s="18" t="s">
        <v>3082</v>
      </c>
      <c r="C9" s="18"/>
      <c r="D9" s="18"/>
      <c r="E9" s="7"/>
      <c r="F9" s="21"/>
      <c r="G9" s="7"/>
      <c r="H9" s="7"/>
      <c r="I9" s="20" t="s">
        <v>56</v>
      </c>
      <c r="J9" s="7" t="s">
        <v>57</v>
      </c>
      <c r="K9" s="7"/>
      <c r="L9" s="7"/>
      <c r="M9" s="7"/>
      <c r="N9" s="7"/>
      <c r="O9" s="21"/>
      <c r="P9" s="7"/>
      <c r="Q9" s="20" t="s">
        <v>56</v>
      </c>
      <c r="R9" s="7" t="s">
        <v>1887</v>
      </c>
      <c r="S9" s="7"/>
      <c r="T9" s="7"/>
      <c r="U9" s="7"/>
      <c r="V9" s="7"/>
      <c r="W9" s="21"/>
    </row>
    <row r="10" spans="1:23" ht="12.75">
      <c r="A10" s="20" t="s">
        <v>58</v>
      </c>
      <c r="B10" s="7" t="s">
        <v>3085</v>
      </c>
      <c r="C10" s="7"/>
      <c r="D10" s="7"/>
      <c r="E10" s="7"/>
      <c r="F10" s="21"/>
      <c r="G10" s="7"/>
      <c r="H10" s="7"/>
      <c r="I10" s="20" t="s">
        <v>58</v>
      </c>
      <c r="J10" s="7" t="s">
        <v>1887</v>
      </c>
      <c r="K10" s="7"/>
      <c r="L10" s="7"/>
      <c r="M10" s="7"/>
      <c r="N10" s="7"/>
      <c r="O10" s="21"/>
      <c r="P10" s="7"/>
      <c r="Q10" s="20" t="s">
        <v>58</v>
      </c>
      <c r="R10" s="7" t="s">
        <v>55</v>
      </c>
      <c r="S10" s="7"/>
      <c r="T10" s="7"/>
      <c r="U10" s="7"/>
      <c r="V10" s="7"/>
      <c r="W10" s="21"/>
    </row>
    <row r="11" spans="1:23" ht="12.75">
      <c r="A11" s="20" t="s">
        <v>59</v>
      </c>
      <c r="B11" s="7" t="s">
        <v>3083</v>
      </c>
      <c r="C11" s="7"/>
      <c r="D11" s="7"/>
      <c r="E11" s="7"/>
      <c r="F11" s="21"/>
      <c r="G11" s="7"/>
      <c r="H11" s="7"/>
      <c r="I11" s="20" t="s">
        <v>59</v>
      </c>
      <c r="J11" s="7" t="s">
        <v>60</v>
      </c>
      <c r="K11" s="7"/>
      <c r="L11" s="7"/>
      <c r="M11" s="7"/>
      <c r="N11" s="7"/>
      <c r="O11" s="21"/>
      <c r="P11" s="7"/>
      <c r="Q11" s="20" t="s">
        <v>59</v>
      </c>
      <c r="R11" s="7" t="s">
        <v>60</v>
      </c>
      <c r="S11" s="7"/>
      <c r="T11" s="7"/>
      <c r="U11" s="7"/>
      <c r="V11" s="7"/>
      <c r="W11" s="21"/>
    </row>
    <row r="12" spans="1:23" ht="12.75">
      <c r="A12" s="20" t="s">
        <v>61</v>
      </c>
      <c r="B12" s="7" t="s">
        <v>3082</v>
      </c>
      <c r="C12" s="7"/>
      <c r="D12" s="7"/>
      <c r="E12" s="7"/>
      <c r="F12" s="21"/>
      <c r="G12" s="7"/>
      <c r="H12" s="7"/>
      <c r="I12" s="20" t="s">
        <v>61</v>
      </c>
      <c r="J12" s="7" t="s">
        <v>1306</v>
      </c>
      <c r="K12" s="7"/>
      <c r="L12" s="7"/>
      <c r="M12" s="7"/>
      <c r="N12" s="7"/>
      <c r="O12" s="21"/>
      <c r="P12" s="7"/>
      <c r="Q12" s="20" t="s">
        <v>61</v>
      </c>
      <c r="R12" s="7" t="s">
        <v>1887</v>
      </c>
      <c r="S12" s="7"/>
      <c r="T12" s="7"/>
      <c r="U12" s="7"/>
      <c r="V12" s="7"/>
      <c r="W12" s="21"/>
    </row>
    <row r="13" spans="1:23" ht="13.5" thickBot="1">
      <c r="A13" s="20" t="s">
        <v>62</v>
      </c>
      <c r="B13" s="7" t="s">
        <v>3084</v>
      </c>
      <c r="C13" s="7"/>
      <c r="D13" s="7"/>
      <c r="E13" s="7"/>
      <c r="F13" s="21"/>
      <c r="G13" s="7"/>
      <c r="H13" s="7"/>
      <c r="I13" s="20" t="s">
        <v>62</v>
      </c>
      <c r="J13" s="7" t="s">
        <v>1055</v>
      </c>
      <c r="K13" s="7"/>
      <c r="L13" s="7"/>
      <c r="M13" s="7"/>
      <c r="N13" s="7"/>
      <c r="O13" s="21"/>
      <c r="P13" s="7"/>
      <c r="Q13" s="22" t="s">
        <v>62</v>
      </c>
      <c r="R13" s="23" t="s">
        <v>1887</v>
      </c>
      <c r="S13" s="23"/>
      <c r="T13" s="23"/>
      <c r="U13" s="23"/>
      <c r="V13" s="23"/>
      <c r="W13" s="24"/>
    </row>
    <row r="14" spans="1:23" ht="13.5" thickTop="1">
      <c r="A14" s="20" t="s">
        <v>63</v>
      </c>
      <c r="B14" s="7" t="s">
        <v>3083</v>
      </c>
      <c r="C14" s="7"/>
      <c r="D14" s="7"/>
      <c r="E14" s="7"/>
      <c r="F14" s="21"/>
      <c r="G14" s="7"/>
      <c r="H14" s="7"/>
      <c r="I14" s="20" t="s">
        <v>63</v>
      </c>
      <c r="J14" s="7" t="s">
        <v>55</v>
      </c>
      <c r="K14" s="7"/>
      <c r="L14" s="7"/>
      <c r="M14" s="7"/>
      <c r="N14" s="7"/>
      <c r="O14" s="21"/>
      <c r="P14" s="7"/>
      <c r="Q14" s="7"/>
      <c r="R14" s="25"/>
      <c r="S14" s="7"/>
      <c r="T14" s="7"/>
      <c r="U14" s="7"/>
      <c r="V14" s="7"/>
      <c r="W14" s="7"/>
    </row>
    <row r="15" spans="1:23" ht="12.75">
      <c r="A15" s="20" t="s">
        <v>64</v>
      </c>
      <c r="B15" s="7" t="s">
        <v>1832</v>
      </c>
      <c r="C15" s="7"/>
      <c r="D15" s="7"/>
      <c r="E15" s="7"/>
      <c r="F15" s="21"/>
      <c r="G15" s="7"/>
      <c r="H15" s="7"/>
      <c r="I15" s="20" t="s">
        <v>64</v>
      </c>
      <c r="J15" s="7" t="s">
        <v>53</v>
      </c>
      <c r="K15" s="7"/>
      <c r="L15" s="7"/>
      <c r="M15" s="7"/>
      <c r="N15" s="7"/>
      <c r="O15" s="21"/>
      <c r="P15" s="7"/>
      <c r="Q15" s="7"/>
      <c r="R15" s="26"/>
      <c r="S15" s="7"/>
      <c r="T15" s="7"/>
      <c r="U15" s="7"/>
      <c r="V15" s="7"/>
      <c r="W15" s="7"/>
    </row>
    <row r="16" spans="1:23" ht="12.75">
      <c r="A16" s="20"/>
      <c r="B16" s="7"/>
      <c r="C16" s="7"/>
      <c r="D16" s="7"/>
      <c r="E16" s="7"/>
      <c r="F16" s="21"/>
      <c r="G16" s="7"/>
      <c r="H16" s="7"/>
      <c r="I16" s="20" t="s">
        <v>65</v>
      </c>
      <c r="J16" s="7" t="s">
        <v>1887</v>
      </c>
      <c r="K16" s="7"/>
      <c r="L16" s="7"/>
      <c r="M16" s="7"/>
      <c r="N16" s="7"/>
      <c r="O16" s="21"/>
      <c r="P16" s="7"/>
      <c r="Q16" s="7"/>
      <c r="R16" s="26"/>
      <c r="S16" s="7"/>
      <c r="T16" s="7"/>
      <c r="U16" s="7"/>
      <c r="V16" s="7"/>
      <c r="W16" s="7"/>
    </row>
    <row r="17" spans="1:23" ht="13.5" thickBot="1">
      <c r="A17" s="22"/>
      <c r="B17" s="23"/>
      <c r="C17" s="23"/>
      <c r="D17" s="23"/>
      <c r="E17" s="23"/>
      <c r="F17" s="24"/>
      <c r="G17" s="7"/>
      <c r="H17" s="7"/>
      <c r="I17" s="22" t="s">
        <v>66</v>
      </c>
      <c r="J17" s="23" t="s">
        <v>60</v>
      </c>
      <c r="K17" s="23"/>
      <c r="L17" s="23"/>
      <c r="M17" s="23"/>
      <c r="N17" s="23"/>
      <c r="O17" s="24"/>
      <c r="P17" s="7"/>
      <c r="Q17" s="7"/>
      <c r="R17" s="26"/>
      <c r="S17" s="7"/>
      <c r="T17" s="7"/>
      <c r="U17" s="7"/>
      <c r="V17" s="7"/>
      <c r="W17" s="7"/>
    </row>
    <row r="18" spans="1:23" ht="13.5" thickTop="1">
      <c r="A18" s="7"/>
      <c r="B18" s="25"/>
      <c r="C18" s="7"/>
      <c r="D18" s="7"/>
      <c r="E18" s="7"/>
      <c r="F18" s="7"/>
      <c r="G18" s="7"/>
      <c r="H18" s="7"/>
      <c r="I18" s="7"/>
      <c r="J18" s="25"/>
      <c r="K18" s="7"/>
      <c r="L18" s="7"/>
      <c r="M18" s="7"/>
      <c r="N18" s="7"/>
      <c r="O18" s="7"/>
      <c r="P18" s="7"/>
      <c r="Q18" s="7"/>
      <c r="R18" s="26"/>
      <c r="S18" s="7"/>
      <c r="T18" s="7"/>
      <c r="U18" s="7"/>
      <c r="V18" s="7"/>
      <c r="W18" s="7"/>
    </row>
    <row r="19" spans="1:23" ht="12.75">
      <c r="A19" s="7"/>
      <c r="B19" s="26"/>
      <c r="C19" s="7"/>
      <c r="D19" s="7"/>
      <c r="E19" s="7"/>
      <c r="F19" s="7"/>
      <c r="G19" s="7"/>
      <c r="H19" s="7"/>
      <c r="I19" s="7"/>
      <c r="J19" s="26"/>
      <c r="K19" s="7"/>
      <c r="L19" s="7"/>
      <c r="M19" s="7"/>
      <c r="N19" s="7"/>
      <c r="O19" s="7"/>
      <c r="P19" s="7"/>
      <c r="Q19" s="7"/>
      <c r="R19" s="26"/>
      <c r="S19" s="7"/>
      <c r="T19" s="7"/>
      <c r="U19" s="7"/>
      <c r="V19" s="7"/>
      <c r="W19" s="7"/>
    </row>
    <row r="20" spans="1:23" ht="13.5" thickBot="1">
      <c r="A20" s="7"/>
      <c r="B20" s="26"/>
      <c r="C20" s="27"/>
      <c r="D20" s="28"/>
      <c r="E20" s="28"/>
      <c r="F20" s="28"/>
      <c r="G20" s="28"/>
      <c r="H20" s="28"/>
      <c r="I20" s="28"/>
      <c r="J20" s="29"/>
      <c r="K20" s="28"/>
      <c r="L20" s="28"/>
      <c r="M20" s="28"/>
      <c r="N20" s="28"/>
      <c r="O20" s="28"/>
      <c r="P20" s="28"/>
      <c r="Q20" s="28"/>
      <c r="R20" s="29"/>
      <c r="S20" s="7"/>
      <c r="T20" s="7"/>
      <c r="U20" s="7"/>
      <c r="V20" s="7"/>
      <c r="W20" s="7"/>
    </row>
    <row r="21" spans="1:23" ht="12.75">
      <c r="A21" s="7"/>
      <c r="B21" s="7"/>
      <c r="C21" s="9" t="s">
        <v>67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4" spans="1:23" ht="12.75">
      <c r="A24" s="8" t="s">
        <v>68</v>
      </c>
      <c r="B24" s="7"/>
      <c r="C24" s="7"/>
      <c r="D24" s="463" t="s">
        <v>3161</v>
      </c>
      <c r="E24" s="7"/>
      <c r="F24" s="7"/>
      <c r="G24" s="7"/>
      <c r="H24" s="7"/>
      <c r="I24" s="8" t="s">
        <v>69</v>
      </c>
      <c r="J24" s="7"/>
      <c r="K24" s="7"/>
      <c r="L24" s="463" t="s">
        <v>3161</v>
      </c>
      <c r="M24" s="7"/>
      <c r="N24" s="7"/>
      <c r="O24" s="7"/>
      <c r="P24" s="7"/>
      <c r="Q24" s="8" t="s">
        <v>70</v>
      </c>
      <c r="R24" s="7"/>
      <c r="S24" s="7"/>
      <c r="T24" s="463" t="s">
        <v>3161</v>
      </c>
      <c r="U24" s="7"/>
      <c r="V24" s="7"/>
      <c r="W24" s="7"/>
    </row>
    <row r="25" spans="1:23" ht="12.75">
      <c r="A25" s="9" t="s">
        <v>71</v>
      </c>
      <c r="B25" s="7"/>
      <c r="C25" s="7"/>
      <c r="D25" s="7"/>
      <c r="E25" s="7"/>
      <c r="F25" s="10"/>
      <c r="G25" s="7"/>
      <c r="H25" s="7"/>
      <c r="I25" s="9" t="s">
        <v>72</v>
      </c>
      <c r="J25" s="7"/>
      <c r="K25" s="7"/>
      <c r="L25" s="7"/>
      <c r="M25" s="7"/>
      <c r="N25" s="10" t="s">
        <v>1206</v>
      </c>
      <c r="O25" s="10"/>
      <c r="P25" s="7"/>
      <c r="Q25" s="9" t="s">
        <v>73</v>
      </c>
      <c r="R25" s="7"/>
      <c r="S25" s="7"/>
      <c r="T25" s="7"/>
      <c r="U25" s="7"/>
      <c r="V25" s="10" t="s">
        <v>1206</v>
      </c>
      <c r="W25" s="10"/>
    </row>
    <row r="26" spans="1:23" ht="13.5" thickBot="1">
      <c r="A26" s="11" t="s">
        <v>1208</v>
      </c>
      <c r="B26" s="12" t="s">
        <v>1209</v>
      </c>
      <c r="C26" s="7"/>
      <c r="D26" s="13" t="s">
        <v>1210</v>
      </c>
      <c r="E26" s="14" t="s">
        <v>1211</v>
      </c>
      <c r="F26" s="15"/>
      <c r="G26" s="7"/>
      <c r="H26" s="7"/>
      <c r="I26" s="11" t="s">
        <v>1208</v>
      </c>
      <c r="J26" s="12" t="s">
        <v>1209</v>
      </c>
      <c r="K26" s="7"/>
      <c r="L26" s="7"/>
      <c r="M26" s="13"/>
      <c r="N26" s="16" t="s">
        <v>1211</v>
      </c>
      <c r="O26" s="15"/>
      <c r="P26" s="7"/>
      <c r="Q26" s="11" t="s">
        <v>1208</v>
      </c>
      <c r="R26" s="12" t="s">
        <v>1209</v>
      </c>
      <c r="S26" s="7"/>
      <c r="T26" s="7"/>
      <c r="U26" s="7"/>
      <c r="V26" s="16" t="s">
        <v>1212</v>
      </c>
      <c r="W26" s="15"/>
    </row>
    <row r="27" spans="1:23" ht="13.5" thickTop="1">
      <c r="A27" s="17" t="s">
        <v>1213</v>
      </c>
      <c r="B27" s="18" t="s">
        <v>3082</v>
      </c>
      <c r="C27" s="18"/>
      <c r="D27" s="18"/>
      <c r="E27" s="18"/>
      <c r="F27" s="19"/>
      <c r="G27" s="7"/>
      <c r="H27" s="7"/>
      <c r="I27" s="17" t="s">
        <v>1213</v>
      </c>
      <c r="J27" s="18" t="s">
        <v>1306</v>
      </c>
      <c r="K27" s="18"/>
      <c r="L27" s="18"/>
      <c r="M27" s="18"/>
      <c r="N27" s="18"/>
      <c r="O27" s="19"/>
      <c r="P27" s="7"/>
      <c r="Q27" s="17" t="s">
        <v>1213</v>
      </c>
      <c r="R27" s="18" t="s">
        <v>1306</v>
      </c>
      <c r="S27" s="18"/>
      <c r="T27" s="18"/>
      <c r="U27" s="18"/>
      <c r="V27" s="18"/>
      <c r="W27" s="19"/>
    </row>
    <row r="28" spans="1:23" ht="12.75">
      <c r="A28" s="20" t="s">
        <v>1307</v>
      </c>
      <c r="B28" s="7" t="s">
        <v>3084</v>
      </c>
      <c r="C28" s="7"/>
      <c r="D28" s="7"/>
      <c r="E28" s="7"/>
      <c r="F28" s="21"/>
      <c r="G28" s="7"/>
      <c r="H28" s="7"/>
      <c r="I28" s="20" t="s">
        <v>1307</v>
      </c>
      <c r="J28" s="7" t="s">
        <v>1055</v>
      </c>
      <c r="K28" s="7"/>
      <c r="L28" s="7"/>
      <c r="M28" s="7"/>
      <c r="N28" s="7"/>
      <c r="O28" s="21"/>
      <c r="P28" s="7"/>
      <c r="Q28" s="20" t="s">
        <v>1307</v>
      </c>
      <c r="R28" s="7" t="s">
        <v>53</v>
      </c>
      <c r="S28" s="7"/>
      <c r="T28" s="7"/>
      <c r="U28" s="7"/>
      <c r="V28" s="7"/>
      <c r="W28" s="21"/>
    </row>
    <row r="29" spans="1:23" ht="12.75">
      <c r="A29" s="20" t="s">
        <v>54</v>
      </c>
      <c r="B29" s="7" t="s">
        <v>3083</v>
      </c>
      <c r="C29" s="7"/>
      <c r="D29" s="7"/>
      <c r="E29" s="7"/>
      <c r="F29" s="21"/>
      <c r="G29" s="7"/>
      <c r="H29" s="7"/>
      <c r="I29" s="20" t="s">
        <v>54</v>
      </c>
      <c r="J29" s="7" t="s">
        <v>55</v>
      </c>
      <c r="K29" s="7"/>
      <c r="L29" s="7"/>
      <c r="M29" s="7"/>
      <c r="N29" s="7"/>
      <c r="O29" s="21"/>
      <c r="P29" s="7"/>
      <c r="Q29" s="30" t="s">
        <v>74</v>
      </c>
      <c r="R29" s="7"/>
      <c r="S29" s="7"/>
      <c r="T29" s="7"/>
      <c r="U29" s="7"/>
      <c r="V29" s="7"/>
      <c r="W29" s="21"/>
    </row>
    <row r="30" spans="1:23" ht="13.5" thickBot="1">
      <c r="A30" s="30" t="s">
        <v>74</v>
      </c>
      <c r="B30" s="7"/>
      <c r="C30" s="7"/>
      <c r="D30" s="7"/>
      <c r="E30" s="7"/>
      <c r="F30" s="21"/>
      <c r="G30" s="7"/>
      <c r="H30" s="7"/>
      <c r="I30" s="30" t="s">
        <v>74</v>
      </c>
      <c r="J30" s="7"/>
      <c r="K30" s="7"/>
      <c r="L30" s="7"/>
      <c r="M30" s="7"/>
      <c r="N30" s="7"/>
      <c r="O30" s="21"/>
      <c r="P30" s="7"/>
      <c r="Q30" s="20" t="s">
        <v>54</v>
      </c>
      <c r="R30" s="7" t="s">
        <v>1055</v>
      </c>
      <c r="S30" s="7"/>
      <c r="T30" s="7"/>
      <c r="U30" s="7"/>
      <c r="V30" s="7"/>
      <c r="W30" s="21"/>
    </row>
    <row r="31" spans="1:23" ht="13.5" thickTop="1">
      <c r="A31" s="20" t="s">
        <v>56</v>
      </c>
      <c r="B31" s="18" t="s">
        <v>3082</v>
      </c>
      <c r="C31" s="18"/>
      <c r="D31" s="18"/>
      <c r="E31" s="7"/>
      <c r="F31" s="21"/>
      <c r="G31" s="7"/>
      <c r="H31" s="7"/>
      <c r="I31" s="20" t="s">
        <v>56</v>
      </c>
      <c r="J31" s="7" t="s">
        <v>53</v>
      </c>
      <c r="K31" s="7"/>
      <c r="L31" s="7"/>
      <c r="M31" s="7"/>
      <c r="N31" s="7"/>
      <c r="O31" s="21"/>
      <c r="P31" s="7"/>
      <c r="Q31" s="20" t="s">
        <v>56</v>
      </c>
      <c r="R31" s="7" t="s">
        <v>1887</v>
      </c>
      <c r="S31" s="7"/>
      <c r="T31" s="7"/>
      <c r="U31" s="7"/>
      <c r="V31" s="7"/>
      <c r="W31" s="21"/>
    </row>
    <row r="32" spans="1:23" ht="12.75">
      <c r="A32" s="20" t="s">
        <v>58</v>
      </c>
      <c r="B32" s="7" t="s">
        <v>3085</v>
      </c>
      <c r="C32" s="7"/>
      <c r="D32" s="7"/>
      <c r="E32" s="7"/>
      <c r="F32" s="21"/>
      <c r="G32" s="7"/>
      <c r="H32" s="7"/>
      <c r="I32" s="20" t="s">
        <v>58</v>
      </c>
      <c r="J32" s="7" t="s">
        <v>1887</v>
      </c>
      <c r="K32" s="7"/>
      <c r="L32" s="7"/>
      <c r="M32" s="7"/>
      <c r="N32" s="7"/>
      <c r="O32" s="21"/>
      <c r="P32" s="7"/>
      <c r="Q32" s="30" t="s">
        <v>74</v>
      </c>
      <c r="R32" s="7"/>
      <c r="S32" s="7"/>
      <c r="T32" s="7"/>
      <c r="U32" s="7"/>
      <c r="V32" s="7"/>
      <c r="W32" s="21"/>
    </row>
    <row r="33" spans="1:23" ht="12.75">
      <c r="A33" s="20" t="s">
        <v>59</v>
      </c>
      <c r="B33" s="7" t="s">
        <v>3083</v>
      </c>
      <c r="C33" s="7"/>
      <c r="D33" s="7"/>
      <c r="E33" s="7"/>
      <c r="F33" s="21"/>
      <c r="G33" s="7"/>
      <c r="H33" s="7"/>
      <c r="I33" s="20" t="s">
        <v>59</v>
      </c>
      <c r="J33" s="7" t="s">
        <v>60</v>
      </c>
      <c r="K33" s="7"/>
      <c r="L33" s="7"/>
      <c r="M33" s="7"/>
      <c r="N33" s="7"/>
      <c r="O33" s="21"/>
      <c r="P33" s="7"/>
      <c r="Q33" s="20" t="s">
        <v>58</v>
      </c>
      <c r="R33" s="7" t="s">
        <v>55</v>
      </c>
      <c r="S33" s="7"/>
      <c r="T33" s="7"/>
      <c r="U33" s="7"/>
      <c r="V33" s="7"/>
      <c r="W33" s="21"/>
    </row>
    <row r="34" spans="1:23" ht="12.75">
      <c r="A34" s="30" t="s">
        <v>74</v>
      </c>
      <c r="B34" s="7"/>
      <c r="C34" s="7"/>
      <c r="D34" s="7"/>
      <c r="E34" s="7"/>
      <c r="F34" s="21"/>
      <c r="G34" s="7"/>
      <c r="H34" s="7"/>
      <c r="I34" s="30" t="s">
        <v>74</v>
      </c>
      <c r="J34" s="7"/>
      <c r="K34" s="7"/>
      <c r="L34" s="7"/>
      <c r="M34" s="7"/>
      <c r="N34" s="7"/>
      <c r="O34" s="21"/>
      <c r="P34" s="7"/>
      <c r="Q34" s="20" t="s">
        <v>59</v>
      </c>
      <c r="R34" s="7" t="s">
        <v>60</v>
      </c>
      <c r="S34" s="7"/>
      <c r="T34" s="7"/>
      <c r="U34" s="7"/>
      <c r="V34" s="7"/>
      <c r="W34" s="21"/>
    </row>
    <row r="35" spans="1:23" ht="12.75">
      <c r="A35" s="20" t="s">
        <v>61</v>
      </c>
      <c r="B35" s="7" t="s">
        <v>3082</v>
      </c>
      <c r="C35" s="7"/>
      <c r="D35" s="7"/>
      <c r="E35" s="7"/>
      <c r="F35" s="21"/>
      <c r="G35" s="7"/>
      <c r="H35" s="7"/>
      <c r="I35" s="20" t="s">
        <v>61</v>
      </c>
      <c r="J35" s="7" t="s">
        <v>1306</v>
      </c>
      <c r="K35" s="7"/>
      <c r="L35" s="7"/>
      <c r="M35" s="7"/>
      <c r="N35" s="7"/>
      <c r="O35" s="21"/>
      <c r="P35" s="7"/>
      <c r="Q35" s="30" t="s">
        <v>74</v>
      </c>
      <c r="R35" s="7"/>
      <c r="S35" s="7"/>
      <c r="T35" s="7"/>
      <c r="U35" s="7"/>
      <c r="V35" s="7"/>
      <c r="W35" s="21"/>
    </row>
    <row r="36" spans="1:23" ht="12.75">
      <c r="A36" s="20" t="s">
        <v>62</v>
      </c>
      <c r="B36" s="7" t="s">
        <v>3084</v>
      </c>
      <c r="C36" s="7"/>
      <c r="D36" s="7"/>
      <c r="E36" s="7"/>
      <c r="F36" s="21"/>
      <c r="G36" s="7"/>
      <c r="H36" s="7"/>
      <c r="I36" s="20" t="s">
        <v>62</v>
      </c>
      <c r="J36" s="7" t="s">
        <v>1055</v>
      </c>
      <c r="K36" s="7"/>
      <c r="L36" s="7"/>
      <c r="M36" s="7"/>
      <c r="N36" s="7"/>
      <c r="O36" s="21"/>
      <c r="P36" s="7"/>
      <c r="Q36" s="20" t="s">
        <v>61</v>
      </c>
      <c r="R36" s="7" t="s">
        <v>1887</v>
      </c>
      <c r="S36" s="7"/>
      <c r="T36" s="7"/>
      <c r="U36" s="7"/>
      <c r="V36" s="7"/>
      <c r="W36" s="21"/>
    </row>
    <row r="37" spans="1:23" ht="13.5" thickBot="1">
      <c r="A37" s="20" t="s">
        <v>63</v>
      </c>
      <c r="B37" s="7" t="s">
        <v>3083</v>
      </c>
      <c r="C37" s="7"/>
      <c r="D37" s="7"/>
      <c r="E37" s="7"/>
      <c r="F37" s="21"/>
      <c r="G37" s="7"/>
      <c r="H37" s="7"/>
      <c r="I37" s="20" t="s">
        <v>63</v>
      </c>
      <c r="J37" s="7" t="s">
        <v>55</v>
      </c>
      <c r="K37" s="7"/>
      <c r="L37" s="7"/>
      <c r="M37" s="7"/>
      <c r="N37" s="7"/>
      <c r="O37" s="21"/>
      <c r="P37" s="7"/>
      <c r="Q37" s="22" t="s">
        <v>62</v>
      </c>
      <c r="R37" s="23" t="s">
        <v>1887</v>
      </c>
      <c r="S37" s="23"/>
      <c r="T37" s="23"/>
      <c r="U37" s="23"/>
      <c r="V37" s="23"/>
      <c r="W37" s="24"/>
    </row>
    <row r="38" spans="1:23" ht="13.5" thickTop="1">
      <c r="A38" s="30" t="s">
        <v>74</v>
      </c>
      <c r="B38" s="7"/>
      <c r="C38" s="7"/>
      <c r="D38" s="7"/>
      <c r="E38" s="7"/>
      <c r="F38" s="21"/>
      <c r="G38" s="7"/>
      <c r="H38" s="7"/>
      <c r="I38" s="30" t="s">
        <v>74</v>
      </c>
      <c r="J38" s="7"/>
      <c r="K38" s="7"/>
      <c r="L38" s="7"/>
      <c r="M38" s="7"/>
      <c r="N38" s="7"/>
      <c r="O38" s="21"/>
      <c r="P38" s="7"/>
      <c r="Q38" s="7"/>
      <c r="R38" s="25"/>
      <c r="S38" s="7"/>
      <c r="T38" s="7"/>
      <c r="U38" s="7"/>
      <c r="V38" s="7"/>
      <c r="W38" s="7"/>
    </row>
    <row r="39" spans="1:23" ht="12.75">
      <c r="A39" s="20" t="s">
        <v>64</v>
      </c>
      <c r="B39" s="7" t="s">
        <v>1832</v>
      </c>
      <c r="C39" s="7"/>
      <c r="D39" s="7"/>
      <c r="E39" s="7"/>
      <c r="F39" s="21"/>
      <c r="G39" s="7"/>
      <c r="H39" s="7"/>
      <c r="I39" s="20" t="s">
        <v>64</v>
      </c>
      <c r="J39" s="7" t="s">
        <v>53</v>
      </c>
      <c r="K39" s="7"/>
      <c r="L39" s="7"/>
      <c r="M39" s="7"/>
      <c r="N39" s="7"/>
      <c r="O39" s="21"/>
      <c r="P39" s="7"/>
      <c r="Q39" s="7"/>
      <c r="R39" s="26"/>
      <c r="S39" s="7"/>
      <c r="T39" s="7"/>
      <c r="U39" s="7"/>
      <c r="V39" s="7"/>
      <c r="W39" s="7"/>
    </row>
    <row r="40" spans="1:23" ht="12.75">
      <c r="A40" s="20"/>
      <c r="B40" s="7"/>
      <c r="C40" s="7"/>
      <c r="D40" s="7"/>
      <c r="E40" s="7"/>
      <c r="F40" s="21"/>
      <c r="G40" s="7"/>
      <c r="H40" s="7"/>
      <c r="I40" s="20" t="s">
        <v>65</v>
      </c>
      <c r="J40" s="7" t="s">
        <v>1887</v>
      </c>
      <c r="K40" s="7"/>
      <c r="L40" s="7"/>
      <c r="M40" s="7"/>
      <c r="N40" s="7"/>
      <c r="O40" s="21"/>
      <c r="P40" s="7"/>
      <c r="Q40" s="7"/>
      <c r="R40" s="26"/>
      <c r="S40" s="7"/>
      <c r="T40" s="7"/>
      <c r="U40" s="7"/>
      <c r="V40" s="7"/>
      <c r="W40" s="7"/>
    </row>
    <row r="41" spans="1:23" ht="13.5" thickBot="1">
      <c r="A41" s="22"/>
      <c r="B41" s="23"/>
      <c r="C41" s="23"/>
      <c r="D41" s="23"/>
      <c r="E41" s="23"/>
      <c r="F41" s="24"/>
      <c r="G41" s="7"/>
      <c r="H41" s="7"/>
      <c r="I41" s="22" t="s">
        <v>66</v>
      </c>
      <c r="J41" s="23" t="s">
        <v>60</v>
      </c>
      <c r="K41" s="23"/>
      <c r="L41" s="23"/>
      <c r="M41" s="23"/>
      <c r="N41" s="23"/>
      <c r="O41" s="24"/>
      <c r="P41" s="7"/>
      <c r="Q41" s="7"/>
      <c r="R41" s="26"/>
      <c r="S41" s="7"/>
      <c r="T41" s="7"/>
      <c r="U41" s="7"/>
      <c r="V41" s="7"/>
      <c r="W41" s="7"/>
    </row>
    <row r="42" spans="1:23" ht="13.5" thickTop="1">
      <c r="A42" s="7"/>
      <c r="B42" s="25"/>
      <c r="C42" s="7"/>
      <c r="D42" s="7"/>
      <c r="E42" s="7"/>
      <c r="F42" s="7"/>
      <c r="G42" s="7"/>
      <c r="H42" s="7"/>
      <c r="I42" s="7"/>
      <c r="J42" s="25"/>
      <c r="K42" s="7"/>
      <c r="L42" s="7"/>
      <c r="M42" s="7"/>
      <c r="N42" s="7"/>
      <c r="O42" s="7"/>
      <c r="P42" s="7"/>
      <c r="Q42" s="7"/>
      <c r="R42" s="26"/>
      <c r="S42" s="7"/>
      <c r="T42" s="7"/>
      <c r="U42" s="7"/>
      <c r="V42" s="7"/>
      <c r="W42" s="7"/>
    </row>
    <row r="43" spans="1:23" ht="12.75">
      <c r="A43" s="7"/>
      <c r="B43" s="26"/>
      <c r="C43" s="7"/>
      <c r="D43" s="7"/>
      <c r="E43" s="7"/>
      <c r="F43" s="7"/>
      <c r="G43" s="7"/>
      <c r="H43" s="7"/>
      <c r="I43" s="7"/>
      <c r="J43" s="26"/>
      <c r="K43" s="7"/>
      <c r="L43" s="7"/>
      <c r="M43" s="7"/>
      <c r="N43" s="7"/>
      <c r="O43" s="7"/>
      <c r="P43" s="7"/>
      <c r="Q43" s="7"/>
      <c r="R43" s="26"/>
      <c r="S43" s="7"/>
      <c r="T43" s="7"/>
      <c r="U43" s="7"/>
      <c r="V43" s="7"/>
      <c r="W43" s="7"/>
    </row>
    <row r="44" spans="2:18" ht="13.5" thickBot="1">
      <c r="B44" s="26"/>
      <c r="C44" s="27"/>
      <c r="D44" s="28"/>
      <c r="E44" s="28"/>
      <c r="F44" s="28"/>
      <c r="G44" s="28"/>
      <c r="H44" s="28"/>
      <c r="I44" s="28"/>
      <c r="J44" s="29"/>
      <c r="K44" s="28"/>
      <c r="L44" s="28"/>
      <c r="M44" s="28"/>
      <c r="N44" s="28"/>
      <c r="O44" s="28"/>
      <c r="P44" s="28"/>
      <c r="Q44" s="28"/>
      <c r="R44" s="29"/>
    </row>
    <row r="45" spans="2:18" ht="12.75">
      <c r="B45" s="7"/>
      <c r="C45" s="9" t="s">
        <v>67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ht="12.75">
      <c r="L46" s="156"/>
    </row>
    <row r="48" ht="13.5" thickBot="1"/>
    <row r="49" spans="1:32" ht="12.75">
      <c r="A49" s="110" t="s">
        <v>3159</v>
      </c>
      <c r="B49" s="111"/>
      <c r="C49" s="111"/>
      <c r="D49" s="464" t="s">
        <v>3162</v>
      </c>
      <c r="E49" s="111"/>
      <c r="F49" s="112"/>
      <c r="G49" s="1"/>
      <c r="I49" s="110" t="s">
        <v>3176</v>
      </c>
      <c r="J49" s="111"/>
      <c r="K49" s="111"/>
      <c r="L49" s="464" t="s">
        <v>3162</v>
      </c>
      <c r="M49" s="111"/>
      <c r="N49" s="111"/>
      <c r="O49" s="112"/>
      <c r="P49" s="1"/>
      <c r="Q49" s="1"/>
      <c r="R49" s="110" t="s">
        <v>3190</v>
      </c>
      <c r="S49" s="111"/>
      <c r="T49" s="111"/>
      <c r="U49" s="464" t="s">
        <v>3162</v>
      </c>
      <c r="V49" s="111"/>
      <c r="W49" s="111"/>
      <c r="X49" s="112"/>
      <c r="Z49" s="110" t="s">
        <v>3193</v>
      </c>
      <c r="AA49" s="111"/>
      <c r="AB49" s="111"/>
      <c r="AC49" s="464" t="s">
        <v>3162</v>
      </c>
      <c r="AD49" s="111"/>
      <c r="AE49" s="111"/>
      <c r="AF49" s="112"/>
    </row>
    <row r="50" spans="1:32" ht="12.75">
      <c r="A50" s="465" t="s">
        <v>3160</v>
      </c>
      <c r="B50" s="1"/>
      <c r="C50" s="1"/>
      <c r="D50" s="1"/>
      <c r="E50" s="1"/>
      <c r="F50" s="114"/>
      <c r="G50" s="1"/>
      <c r="I50" s="465" t="s">
        <v>3189</v>
      </c>
      <c r="J50" s="1"/>
      <c r="K50" s="1"/>
      <c r="L50" s="1"/>
      <c r="M50" s="1"/>
      <c r="N50" s="1"/>
      <c r="O50" s="114"/>
      <c r="P50" s="1"/>
      <c r="Q50" s="1"/>
      <c r="R50" s="465" t="s">
        <v>3191</v>
      </c>
      <c r="S50" s="1"/>
      <c r="T50" s="1"/>
      <c r="U50" s="1"/>
      <c r="V50" s="1"/>
      <c r="W50" s="1"/>
      <c r="X50" s="114"/>
      <c r="Z50" s="465" t="s">
        <v>3192</v>
      </c>
      <c r="AA50" s="1"/>
      <c r="AB50" s="1"/>
      <c r="AC50" s="1"/>
      <c r="AD50" s="1"/>
      <c r="AE50" s="1"/>
      <c r="AF50" s="114"/>
    </row>
    <row r="51" spans="1:32" ht="13.5" thickBot="1">
      <c r="A51" s="466" t="s">
        <v>1208</v>
      </c>
      <c r="B51" s="467" t="s">
        <v>1209</v>
      </c>
      <c r="C51" s="1"/>
      <c r="D51" s="140" t="s">
        <v>1210</v>
      </c>
      <c r="E51" s="468" t="s">
        <v>3165</v>
      </c>
      <c r="F51" s="114"/>
      <c r="G51" s="1"/>
      <c r="I51" s="466" t="s">
        <v>1208</v>
      </c>
      <c r="J51" s="467" t="s">
        <v>1209</v>
      </c>
      <c r="K51" s="255"/>
      <c r="L51" s="470" t="s">
        <v>1210</v>
      </c>
      <c r="M51" s="471" t="s">
        <v>3165</v>
      </c>
      <c r="N51" s="255"/>
      <c r="O51" s="445"/>
      <c r="P51" s="1"/>
      <c r="Q51" s="1"/>
      <c r="R51" s="466" t="s">
        <v>1208</v>
      </c>
      <c r="S51" s="467" t="s">
        <v>1209</v>
      </c>
      <c r="T51" s="255"/>
      <c r="U51" s="470" t="s">
        <v>1210</v>
      </c>
      <c r="V51" s="471" t="s">
        <v>1211</v>
      </c>
      <c r="W51" s="255"/>
      <c r="X51" s="445"/>
      <c r="Z51" s="466" t="s">
        <v>1208</v>
      </c>
      <c r="AA51" s="467" t="s">
        <v>1209</v>
      </c>
      <c r="AB51" s="255"/>
      <c r="AC51" s="470" t="s">
        <v>1210</v>
      </c>
      <c r="AD51" s="471" t="s">
        <v>1211</v>
      </c>
      <c r="AE51" s="255"/>
      <c r="AF51" s="445"/>
    </row>
    <row r="52" spans="1:32" ht="12.75">
      <c r="A52" s="474" t="s">
        <v>1213</v>
      </c>
      <c r="B52" s="475"/>
      <c r="C52" s="476" t="s">
        <v>3163</v>
      </c>
      <c r="D52" s="443"/>
      <c r="E52" s="443"/>
      <c r="F52" s="477"/>
      <c r="G52" s="1"/>
      <c r="I52" s="474" t="s">
        <v>1213</v>
      </c>
      <c r="J52" s="475"/>
      <c r="K52" s="140" t="s">
        <v>3177</v>
      </c>
      <c r="L52" s="1"/>
      <c r="M52" s="1"/>
      <c r="N52" s="1"/>
      <c r="O52" s="114"/>
      <c r="P52" s="1"/>
      <c r="Q52" s="1"/>
      <c r="R52" s="474" t="s">
        <v>1213</v>
      </c>
      <c r="S52" s="475"/>
      <c r="T52" s="140" t="s">
        <v>3163</v>
      </c>
      <c r="U52" s="1"/>
      <c r="V52" s="1"/>
      <c r="W52" s="1"/>
      <c r="X52" s="114"/>
      <c r="Z52" s="474" t="s">
        <v>1213</v>
      </c>
      <c r="AA52" s="475"/>
      <c r="AB52" s="140" t="s">
        <v>3196</v>
      </c>
      <c r="AC52" s="1"/>
      <c r="AD52" s="1"/>
      <c r="AE52" s="1"/>
      <c r="AF52" s="114"/>
    </row>
    <row r="53" spans="1:32" ht="12.75">
      <c r="A53" s="474" t="s">
        <v>1307</v>
      </c>
      <c r="B53" s="475"/>
      <c r="C53" s="478" t="s">
        <v>3164</v>
      </c>
      <c r="D53" s="1"/>
      <c r="E53" s="1"/>
      <c r="F53" s="114"/>
      <c r="G53" s="1"/>
      <c r="I53" s="474" t="s">
        <v>1307</v>
      </c>
      <c r="J53" s="475"/>
      <c r="K53" s="140" t="s">
        <v>3178</v>
      </c>
      <c r="L53" s="1"/>
      <c r="M53" s="1"/>
      <c r="N53" s="1"/>
      <c r="O53" s="114"/>
      <c r="P53" s="1"/>
      <c r="Q53" s="1"/>
      <c r="R53" s="474" t="s">
        <v>1307</v>
      </c>
      <c r="S53" s="475"/>
      <c r="T53" s="140" t="s">
        <v>3166</v>
      </c>
      <c r="U53" s="1"/>
      <c r="V53" s="1"/>
      <c r="W53" s="1"/>
      <c r="X53" s="114"/>
      <c r="Z53" s="474" t="s">
        <v>1307</v>
      </c>
      <c r="AA53" s="475"/>
      <c r="AB53" s="140" t="s">
        <v>3197</v>
      </c>
      <c r="AC53" s="1"/>
      <c r="AD53" s="1"/>
      <c r="AE53" s="1"/>
      <c r="AF53" s="114"/>
    </row>
    <row r="54" spans="1:32" ht="12.75">
      <c r="A54" s="474" t="s">
        <v>54</v>
      </c>
      <c r="B54" s="475"/>
      <c r="C54" s="478" t="s">
        <v>3166</v>
      </c>
      <c r="D54" s="1"/>
      <c r="E54" s="1"/>
      <c r="F54" s="114"/>
      <c r="G54" s="1"/>
      <c r="I54" s="474" t="s">
        <v>54</v>
      </c>
      <c r="J54" s="475"/>
      <c r="K54" s="140" t="s">
        <v>3179</v>
      </c>
      <c r="L54" s="1"/>
      <c r="M54" s="1"/>
      <c r="N54" s="1"/>
      <c r="O54" s="114"/>
      <c r="P54" s="1"/>
      <c r="Q54" s="1"/>
      <c r="R54" s="474" t="s">
        <v>54</v>
      </c>
      <c r="S54" s="475"/>
      <c r="T54" s="140" t="s">
        <v>3164</v>
      </c>
      <c r="U54" s="1"/>
      <c r="V54" s="1"/>
      <c r="W54" s="1"/>
      <c r="X54" s="114"/>
      <c r="Z54" s="474" t="s">
        <v>54</v>
      </c>
      <c r="AA54" s="475"/>
      <c r="AB54" s="140" t="s">
        <v>3185</v>
      </c>
      <c r="AC54" s="1"/>
      <c r="AD54" s="1"/>
      <c r="AE54" s="1"/>
      <c r="AF54" s="114"/>
    </row>
    <row r="55" spans="1:32" ht="12.75">
      <c r="A55" s="474" t="s">
        <v>56</v>
      </c>
      <c r="B55" s="475"/>
      <c r="C55" s="478" t="s">
        <v>3167</v>
      </c>
      <c r="D55" s="1"/>
      <c r="E55" s="1"/>
      <c r="F55" s="114"/>
      <c r="G55" s="1"/>
      <c r="I55" s="474" t="s">
        <v>56</v>
      </c>
      <c r="J55" s="475"/>
      <c r="K55" s="442" t="s">
        <v>3180</v>
      </c>
      <c r="L55" s="1"/>
      <c r="M55" s="1"/>
      <c r="N55" s="1"/>
      <c r="O55" s="114"/>
      <c r="P55" s="1"/>
      <c r="Q55" s="1"/>
      <c r="R55" s="474" t="s">
        <v>56</v>
      </c>
      <c r="S55" s="475"/>
      <c r="T55" s="442" t="s">
        <v>3167</v>
      </c>
      <c r="U55" s="1"/>
      <c r="V55" s="1"/>
      <c r="W55" s="1"/>
      <c r="X55" s="114"/>
      <c r="Z55" s="474" t="s">
        <v>56</v>
      </c>
      <c r="AA55" s="475"/>
      <c r="AB55" s="442" t="s">
        <v>3198</v>
      </c>
      <c r="AC55" s="1"/>
      <c r="AD55" s="1"/>
      <c r="AE55" s="1"/>
      <c r="AF55" s="114"/>
    </row>
    <row r="56" spans="1:32" ht="12.75">
      <c r="A56" s="474" t="s">
        <v>58</v>
      </c>
      <c r="B56" s="475"/>
      <c r="C56" s="478" t="s">
        <v>3168</v>
      </c>
      <c r="D56" s="1"/>
      <c r="E56" s="1"/>
      <c r="F56" s="114"/>
      <c r="G56" s="1"/>
      <c r="I56" s="474" t="s">
        <v>58</v>
      </c>
      <c r="J56" s="475"/>
      <c r="K56" s="442" t="s">
        <v>3181</v>
      </c>
      <c r="L56" s="1"/>
      <c r="M56" s="1"/>
      <c r="N56" s="1"/>
      <c r="O56" s="114"/>
      <c r="P56" s="1"/>
      <c r="Q56" s="1"/>
      <c r="R56" s="474" t="s">
        <v>58</v>
      </c>
      <c r="S56" s="475"/>
      <c r="T56" s="442" t="s">
        <v>3194</v>
      </c>
      <c r="U56" s="1"/>
      <c r="V56" s="1"/>
      <c r="W56" s="1"/>
      <c r="X56" s="114"/>
      <c r="Z56" s="474" t="s">
        <v>58</v>
      </c>
      <c r="AA56" s="475"/>
      <c r="AB56" s="442" t="s">
        <v>3174</v>
      </c>
      <c r="AC56" s="1"/>
      <c r="AD56" s="1"/>
      <c r="AE56" s="1"/>
      <c r="AF56" s="114"/>
    </row>
    <row r="57" spans="1:32" ht="12.75">
      <c r="A57" s="474" t="s">
        <v>59</v>
      </c>
      <c r="B57" s="475"/>
      <c r="C57" s="478" t="s">
        <v>3169</v>
      </c>
      <c r="D57" s="1"/>
      <c r="E57" s="1"/>
      <c r="F57" s="114"/>
      <c r="G57" s="1"/>
      <c r="I57" s="474" t="s">
        <v>59</v>
      </c>
      <c r="J57" s="475"/>
      <c r="K57" s="442" t="s">
        <v>3182</v>
      </c>
      <c r="L57" s="1"/>
      <c r="M57" s="1"/>
      <c r="N57" s="1"/>
      <c r="O57" s="114"/>
      <c r="P57" s="1"/>
      <c r="Q57" s="1"/>
      <c r="R57" s="474" t="s">
        <v>59</v>
      </c>
      <c r="S57" s="475"/>
      <c r="T57" s="442" t="s">
        <v>3195</v>
      </c>
      <c r="U57" s="1"/>
      <c r="V57" s="1"/>
      <c r="W57" s="1"/>
      <c r="X57" s="114"/>
      <c r="Z57" s="474" t="s">
        <v>59</v>
      </c>
      <c r="AA57" s="475"/>
      <c r="AB57" s="442" t="s">
        <v>3199</v>
      </c>
      <c r="AC57" s="1"/>
      <c r="AD57" s="1"/>
      <c r="AE57" s="1"/>
      <c r="AF57" s="114"/>
    </row>
    <row r="58" spans="1:32" ht="13.5" thickBot="1">
      <c r="A58" s="474" t="s">
        <v>61</v>
      </c>
      <c r="B58" s="475"/>
      <c r="C58" s="478" t="s">
        <v>3170</v>
      </c>
      <c r="D58" s="1"/>
      <c r="E58" s="1"/>
      <c r="F58" s="114"/>
      <c r="G58" s="1"/>
      <c r="I58" s="474" t="s">
        <v>61</v>
      </c>
      <c r="J58" s="475"/>
      <c r="K58" s="442" t="s">
        <v>3183</v>
      </c>
      <c r="L58" s="1"/>
      <c r="M58" s="1"/>
      <c r="N58" s="1"/>
      <c r="O58" s="114"/>
      <c r="P58" s="1"/>
      <c r="Q58" s="1"/>
      <c r="R58" s="472"/>
      <c r="S58" s="255"/>
      <c r="T58" s="473"/>
      <c r="U58" s="255"/>
      <c r="V58" s="255"/>
      <c r="W58" s="255"/>
      <c r="X58" s="445"/>
      <c r="Z58" s="472"/>
      <c r="AA58" s="255"/>
      <c r="AB58" s="473"/>
      <c r="AC58" s="255"/>
      <c r="AD58" s="255"/>
      <c r="AE58" s="255"/>
      <c r="AF58" s="445"/>
    </row>
    <row r="59" spans="1:24" ht="12.75">
      <c r="A59" s="474" t="s">
        <v>62</v>
      </c>
      <c r="B59" s="475"/>
      <c r="C59" s="478" t="s">
        <v>3171</v>
      </c>
      <c r="D59" s="1"/>
      <c r="E59" s="1"/>
      <c r="F59" s="114"/>
      <c r="G59" s="1"/>
      <c r="I59" s="474" t="s">
        <v>62</v>
      </c>
      <c r="J59" s="475"/>
      <c r="K59" s="442" t="s">
        <v>3184</v>
      </c>
      <c r="L59" s="1"/>
      <c r="M59" s="1"/>
      <c r="N59" s="1"/>
      <c r="O59" s="114"/>
      <c r="P59" s="1"/>
      <c r="Q59" s="1"/>
      <c r="R59" s="140"/>
      <c r="S59" s="1"/>
      <c r="T59" s="442"/>
      <c r="U59" s="1"/>
      <c r="V59" s="1"/>
      <c r="W59" s="1"/>
      <c r="X59" s="1"/>
    </row>
    <row r="60" spans="1:24" ht="12.75">
      <c r="A60" s="474" t="s">
        <v>63</v>
      </c>
      <c r="B60" s="475"/>
      <c r="C60" s="478" t="s">
        <v>3172</v>
      </c>
      <c r="D60" s="1"/>
      <c r="E60" s="1"/>
      <c r="F60" s="114"/>
      <c r="G60" s="1"/>
      <c r="I60" s="474" t="s">
        <v>63</v>
      </c>
      <c r="J60" s="475"/>
      <c r="K60" s="442" t="s">
        <v>3185</v>
      </c>
      <c r="L60" s="1"/>
      <c r="M60" s="1"/>
      <c r="N60" s="1"/>
      <c r="O60" s="114"/>
      <c r="P60" s="1"/>
      <c r="Q60" s="1"/>
      <c r="R60" s="140"/>
      <c r="S60" s="1"/>
      <c r="T60" s="442"/>
      <c r="U60" s="1"/>
      <c r="V60" s="1"/>
      <c r="W60" s="1"/>
      <c r="X60" s="1"/>
    </row>
    <row r="61" spans="1:24" ht="12.75">
      <c r="A61" s="474" t="s">
        <v>64</v>
      </c>
      <c r="B61" s="475"/>
      <c r="C61" s="478" t="s">
        <v>3173</v>
      </c>
      <c r="D61" s="1"/>
      <c r="E61" s="1"/>
      <c r="F61" s="114"/>
      <c r="G61" s="1"/>
      <c r="I61" s="474" t="s">
        <v>64</v>
      </c>
      <c r="J61" s="475"/>
      <c r="K61" s="442" t="s">
        <v>3186</v>
      </c>
      <c r="L61" s="1"/>
      <c r="M61" s="1"/>
      <c r="N61" s="1"/>
      <c r="O61" s="114"/>
      <c r="P61" s="1"/>
      <c r="Q61" s="1"/>
      <c r="R61" s="140"/>
      <c r="S61" s="1"/>
      <c r="T61" s="442"/>
      <c r="U61" s="1"/>
      <c r="V61" s="1"/>
      <c r="W61" s="1"/>
      <c r="X61" s="1"/>
    </row>
    <row r="62" spans="1:24" ht="12.75">
      <c r="A62" s="474" t="s">
        <v>65</v>
      </c>
      <c r="B62" s="475"/>
      <c r="C62" s="478" t="s">
        <v>3174</v>
      </c>
      <c r="D62" s="1"/>
      <c r="E62" s="1"/>
      <c r="F62" s="114"/>
      <c r="G62" s="1"/>
      <c r="I62" s="474" t="s">
        <v>65</v>
      </c>
      <c r="J62" s="475"/>
      <c r="K62" s="442" t="s">
        <v>3187</v>
      </c>
      <c r="L62" s="1"/>
      <c r="M62" s="1"/>
      <c r="N62" s="1"/>
      <c r="O62" s="114"/>
      <c r="P62" s="1"/>
      <c r="Q62" s="1"/>
      <c r="R62" s="140"/>
      <c r="S62" s="1"/>
      <c r="T62" s="442"/>
      <c r="U62" s="1"/>
      <c r="V62" s="1"/>
      <c r="W62" s="1"/>
      <c r="X62" s="1"/>
    </row>
    <row r="63" spans="1:24" ht="12.75">
      <c r="A63" s="474" t="s">
        <v>66</v>
      </c>
      <c r="B63" s="475"/>
      <c r="C63" s="479" t="s">
        <v>3175</v>
      </c>
      <c r="D63" s="203"/>
      <c r="E63" s="203"/>
      <c r="F63" s="480"/>
      <c r="G63" s="1"/>
      <c r="I63" s="474" t="s">
        <v>66</v>
      </c>
      <c r="J63" s="475"/>
      <c r="K63" s="442" t="s">
        <v>3188</v>
      </c>
      <c r="L63" s="1"/>
      <c r="M63" s="1"/>
      <c r="N63" s="1"/>
      <c r="O63" s="114"/>
      <c r="P63" s="1"/>
      <c r="Q63" s="1"/>
      <c r="R63" s="140"/>
      <c r="S63" s="1"/>
      <c r="T63" s="442"/>
      <c r="U63" s="1"/>
      <c r="V63" s="1"/>
      <c r="W63" s="1"/>
      <c r="X63" s="1"/>
    </row>
    <row r="64" spans="1:24" ht="13.5" thickBot="1">
      <c r="A64" s="469"/>
      <c r="B64" s="255"/>
      <c r="C64" s="255"/>
      <c r="D64" s="255"/>
      <c r="E64" s="255"/>
      <c r="F64" s="445"/>
      <c r="G64" s="1"/>
      <c r="I64" s="469"/>
      <c r="J64" s="255"/>
      <c r="K64" s="255"/>
      <c r="L64" s="255"/>
      <c r="M64" s="255"/>
      <c r="N64" s="255"/>
      <c r="O64" s="445"/>
      <c r="P64" s="1"/>
      <c r="Q64" s="1"/>
      <c r="R64" s="1"/>
      <c r="S64" s="1"/>
      <c r="T64" s="1"/>
      <c r="U64" s="1"/>
      <c r="V64" s="1"/>
      <c r="W64" s="1"/>
      <c r="X64" s="1"/>
    </row>
    <row r="67" ht="13.5" thickBot="1"/>
    <row r="68" spans="1:23" ht="12.75">
      <c r="A68" s="110" t="s">
        <v>3200</v>
      </c>
      <c r="B68" s="111"/>
      <c r="C68" s="111"/>
      <c r="D68" s="464" t="s">
        <v>3212</v>
      </c>
      <c r="E68" s="702" t="s">
        <v>3424</v>
      </c>
      <c r="F68" s="703"/>
      <c r="G68" s="704"/>
      <c r="I68" s="110" t="s">
        <v>3208</v>
      </c>
      <c r="J68" s="111"/>
      <c r="K68" s="111"/>
      <c r="L68" s="464" t="s">
        <v>3212</v>
      </c>
      <c r="M68" s="716" t="s">
        <v>3424</v>
      </c>
      <c r="N68" s="717"/>
      <c r="O68" s="718"/>
      <c r="Q68" s="110" t="s">
        <v>3211</v>
      </c>
      <c r="R68" s="111"/>
      <c r="S68" s="111"/>
      <c r="T68" s="464" t="s">
        <v>3212</v>
      </c>
      <c r="U68" s="716" t="s">
        <v>3436</v>
      </c>
      <c r="V68" s="717"/>
      <c r="W68" s="718"/>
    </row>
    <row r="69" spans="1:23" ht="12.75">
      <c r="A69" s="465" t="s">
        <v>3201</v>
      </c>
      <c r="B69" s="1"/>
      <c r="C69" s="687" t="s">
        <v>3419</v>
      </c>
      <c r="D69" s="688"/>
      <c r="E69" s="688"/>
      <c r="F69" s="688"/>
      <c r="G69" s="689"/>
      <c r="I69" s="465" t="s">
        <v>3209</v>
      </c>
      <c r="J69" s="1"/>
      <c r="K69" s="687" t="s">
        <v>3419</v>
      </c>
      <c r="L69" s="688"/>
      <c r="M69" s="688"/>
      <c r="N69" s="688"/>
      <c r="O69" s="689"/>
      <c r="Q69" s="465" t="s">
        <v>3210</v>
      </c>
      <c r="R69" s="1"/>
      <c r="S69" s="668" t="s">
        <v>3437</v>
      </c>
      <c r="T69" s="668"/>
      <c r="U69" s="668"/>
      <c r="V69" s="668"/>
      <c r="W69" s="672"/>
    </row>
    <row r="70" spans="1:23" ht="12.75">
      <c r="A70" s="486"/>
      <c r="B70" s="203"/>
      <c r="C70" s="690" t="s">
        <v>3420</v>
      </c>
      <c r="D70" s="691"/>
      <c r="E70" s="691"/>
      <c r="F70" s="691"/>
      <c r="G70" s="692"/>
      <c r="I70" s="486"/>
      <c r="J70" s="203"/>
      <c r="K70" s="690" t="s">
        <v>3434</v>
      </c>
      <c r="L70" s="691"/>
      <c r="M70" s="691"/>
      <c r="N70" s="691"/>
      <c r="O70" s="692"/>
      <c r="Q70" s="486"/>
      <c r="R70" s="1"/>
      <c r="S70" s="668" t="s">
        <v>3438</v>
      </c>
      <c r="T70" s="668"/>
      <c r="U70" s="668"/>
      <c r="V70" s="724"/>
      <c r="W70" s="669"/>
    </row>
    <row r="71" spans="1:23" ht="12.75">
      <c r="A71" s="115" t="s">
        <v>3421</v>
      </c>
      <c r="B71" s="693" t="s">
        <v>3425</v>
      </c>
      <c r="C71" s="694"/>
      <c r="D71" s="694"/>
      <c r="E71" s="695"/>
      <c r="F71" s="1"/>
      <c r="G71" s="114"/>
      <c r="I71" s="518" t="s">
        <v>3421</v>
      </c>
      <c r="J71" s="693" t="s">
        <v>3425</v>
      </c>
      <c r="K71" s="694"/>
      <c r="L71" s="694"/>
      <c r="M71" s="695"/>
      <c r="N71" s="1"/>
      <c r="O71" s="114"/>
      <c r="Q71" s="521" t="s">
        <v>3421</v>
      </c>
      <c r="R71" s="693" t="s">
        <v>3439</v>
      </c>
      <c r="S71" s="719"/>
      <c r="T71" s="719"/>
      <c r="U71" s="720"/>
      <c r="V71" s="1"/>
      <c r="W71" s="114"/>
    </row>
    <row r="72" spans="1:23" ht="12.75">
      <c r="A72" s="115" t="s">
        <v>3421</v>
      </c>
      <c r="B72" s="696"/>
      <c r="C72" s="697"/>
      <c r="D72" s="697"/>
      <c r="E72" s="698"/>
      <c r="F72" s="1"/>
      <c r="G72" s="114"/>
      <c r="I72" s="519" t="s">
        <v>3421</v>
      </c>
      <c r="J72" s="696"/>
      <c r="K72" s="697"/>
      <c r="L72" s="697"/>
      <c r="M72" s="698"/>
      <c r="N72" s="1"/>
      <c r="O72" s="114"/>
      <c r="Q72" s="115" t="s">
        <v>3421</v>
      </c>
      <c r="R72" s="721"/>
      <c r="S72" s="722"/>
      <c r="T72" s="722"/>
      <c r="U72" s="723"/>
      <c r="V72" s="1"/>
      <c r="W72" s="114"/>
    </row>
    <row r="73" spans="1:23" ht="12.75">
      <c r="A73" s="115" t="s">
        <v>3421</v>
      </c>
      <c r="B73" s="699"/>
      <c r="C73" s="700"/>
      <c r="D73" s="700"/>
      <c r="E73" s="701"/>
      <c r="F73" s="1"/>
      <c r="G73" s="114"/>
      <c r="I73" s="519" t="s">
        <v>3421</v>
      </c>
      <c r="J73" s="699"/>
      <c r="K73" s="700"/>
      <c r="L73" s="700"/>
      <c r="M73" s="701"/>
      <c r="N73" s="1"/>
      <c r="O73" s="114"/>
      <c r="Q73" s="115" t="s">
        <v>3422</v>
      </c>
      <c r="R73" s="693" t="s">
        <v>3440</v>
      </c>
      <c r="S73" s="719"/>
      <c r="T73" s="719"/>
      <c r="U73" s="720"/>
      <c r="V73" s="1"/>
      <c r="W73" s="114"/>
    </row>
    <row r="74" spans="1:23" ht="12.75">
      <c r="A74" s="115" t="s">
        <v>3422</v>
      </c>
      <c r="B74" s="693" t="s">
        <v>3426</v>
      </c>
      <c r="C74" s="694"/>
      <c r="D74" s="694"/>
      <c r="E74" s="695"/>
      <c r="F74" s="1"/>
      <c r="G74" s="114"/>
      <c r="I74" s="519" t="s">
        <v>3422</v>
      </c>
      <c r="J74" s="693" t="s">
        <v>3426</v>
      </c>
      <c r="K74" s="694"/>
      <c r="L74" s="694"/>
      <c r="M74" s="695"/>
      <c r="N74" s="1"/>
      <c r="O74" s="114"/>
      <c r="Q74" s="115" t="s">
        <v>3422</v>
      </c>
      <c r="R74" s="721"/>
      <c r="S74" s="722"/>
      <c r="T74" s="722"/>
      <c r="U74" s="723"/>
      <c r="V74" s="1"/>
      <c r="W74" s="114"/>
    </row>
    <row r="75" spans="1:23" ht="12.75">
      <c r="A75" s="115" t="s">
        <v>3422</v>
      </c>
      <c r="B75" s="696"/>
      <c r="C75" s="697"/>
      <c r="D75" s="697"/>
      <c r="E75" s="698"/>
      <c r="F75" s="1"/>
      <c r="G75" s="114"/>
      <c r="I75" s="519" t="s">
        <v>3422</v>
      </c>
      <c r="J75" s="696"/>
      <c r="K75" s="697"/>
      <c r="L75" s="697"/>
      <c r="M75" s="698"/>
      <c r="N75" s="1"/>
      <c r="O75" s="114"/>
      <c r="Q75" s="115" t="s">
        <v>3423</v>
      </c>
      <c r="R75" s="693" t="s">
        <v>3441</v>
      </c>
      <c r="S75" s="694"/>
      <c r="T75" s="694"/>
      <c r="U75" s="695"/>
      <c r="V75" s="1"/>
      <c r="W75" s="114"/>
    </row>
    <row r="76" spans="1:23" ht="13.5" thickBot="1">
      <c r="A76" s="115" t="s">
        <v>3422</v>
      </c>
      <c r="B76" s="699"/>
      <c r="C76" s="700"/>
      <c r="D76" s="700"/>
      <c r="E76" s="701"/>
      <c r="F76" s="1"/>
      <c r="G76" s="114"/>
      <c r="I76" s="519" t="s">
        <v>3422</v>
      </c>
      <c r="J76" s="699"/>
      <c r="K76" s="700"/>
      <c r="L76" s="700"/>
      <c r="M76" s="701"/>
      <c r="N76" s="1"/>
      <c r="O76" s="114"/>
      <c r="Q76" s="128" t="s">
        <v>3423</v>
      </c>
      <c r="R76" s="711"/>
      <c r="S76" s="712"/>
      <c r="T76" s="712"/>
      <c r="U76" s="713"/>
      <c r="V76" s="255"/>
      <c r="W76" s="445"/>
    </row>
    <row r="77" spans="1:23" ht="12.75">
      <c r="A77" s="115" t="s">
        <v>3423</v>
      </c>
      <c r="B77" s="693" t="s">
        <v>3427</v>
      </c>
      <c r="C77" s="694"/>
      <c r="D77" s="694"/>
      <c r="E77" s="695"/>
      <c r="F77" s="1"/>
      <c r="G77" s="114"/>
      <c r="I77" s="519" t="s">
        <v>3423</v>
      </c>
      <c r="J77" s="693" t="s">
        <v>3427</v>
      </c>
      <c r="K77" s="694"/>
      <c r="L77" s="694"/>
      <c r="M77" s="695"/>
      <c r="N77" s="1"/>
      <c r="O77" s="114"/>
      <c r="Q77" s="1"/>
      <c r="R77" s="1"/>
      <c r="S77" s="1"/>
      <c r="T77" s="1"/>
      <c r="U77" s="1"/>
      <c r="V77" s="1"/>
      <c r="W77" s="1"/>
    </row>
    <row r="78" spans="1:23" ht="12.75">
      <c r="A78" s="115" t="s">
        <v>3423</v>
      </c>
      <c r="B78" s="696"/>
      <c r="C78" s="697"/>
      <c r="D78" s="697"/>
      <c r="E78" s="698"/>
      <c r="F78" s="1"/>
      <c r="G78" s="114"/>
      <c r="I78" s="519" t="s">
        <v>3423</v>
      </c>
      <c r="J78" s="696"/>
      <c r="K78" s="697"/>
      <c r="L78" s="697"/>
      <c r="M78" s="698"/>
      <c r="N78" s="1"/>
      <c r="O78" s="114"/>
      <c r="Q78" s="1"/>
      <c r="R78" s="1"/>
      <c r="S78" s="1"/>
      <c r="T78" s="1"/>
      <c r="U78" s="1"/>
      <c r="V78" s="1"/>
      <c r="W78" s="1"/>
    </row>
    <row r="79" spans="1:23" ht="12.75">
      <c r="A79" s="115" t="s">
        <v>3423</v>
      </c>
      <c r="B79" s="696"/>
      <c r="C79" s="697"/>
      <c r="D79" s="697"/>
      <c r="E79" s="698"/>
      <c r="F79" s="1"/>
      <c r="G79" s="114"/>
      <c r="I79" s="519" t="s">
        <v>3423</v>
      </c>
      <c r="J79" s="696"/>
      <c r="K79" s="697"/>
      <c r="L79" s="697"/>
      <c r="M79" s="698"/>
      <c r="N79" s="1"/>
      <c r="O79" s="114"/>
      <c r="Q79" s="1"/>
      <c r="R79" s="1"/>
      <c r="S79" s="1"/>
      <c r="T79" s="1"/>
      <c r="U79" s="1"/>
      <c r="V79" s="1"/>
      <c r="W79" s="1"/>
    </row>
    <row r="80" spans="1:23" ht="13.5" thickBot="1">
      <c r="A80" s="115" t="s">
        <v>3423</v>
      </c>
      <c r="B80" s="696"/>
      <c r="C80" s="697"/>
      <c r="D80" s="697"/>
      <c r="E80" s="698"/>
      <c r="F80" s="1"/>
      <c r="G80" s="114"/>
      <c r="I80" s="519" t="s">
        <v>3423</v>
      </c>
      <c r="J80" s="696"/>
      <c r="K80" s="697"/>
      <c r="L80" s="697"/>
      <c r="M80" s="698"/>
      <c r="N80" s="1"/>
      <c r="O80" s="114"/>
      <c r="Q80" s="1"/>
      <c r="R80" s="1"/>
      <c r="S80" s="1"/>
      <c r="T80" s="1"/>
      <c r="U80" s="1"/>
      <c r="V80" s="1"/>
      <c r="W80" s="1"/>
    </row>
    <row r="81" spans="1:23" ht="13.5" thickBot="1">
      <c r="A81" s="489"/>
      <c r="B81" s="491"/>
      <c r="C81" s="705" t="s">
        <v>3428</v>
      </c>
      <c r="D81" s="706"/>
      <c r="E81" s="707"/>
      <c r="F81" s="491"/>
      <c r="G81" s="492"/>
      <c r="I81" s="489"/>
      <c r="J81" s="491"/>
      <c r="K81" s="705" t="s">
        <v>3428</v>
      </c>
      <c r="L81" s="706"/>
      <c r="M81" s="707"/>
      <c r="N81" s="491"/>
      <c r="O81" s="492"/>
      <c r="Q81" s="1"/>
      <c r="R81" s="1"/>
      <c r="S81" s="1"/>
      <c r="T81" s="1"/>
      <c r="U81" s="1"/>
      <c r="V81" s="1"/>
      <c r="W81" s="1"/>
    </row>
    <row r="82" spans="1:23" ht="12.75">
      <c r="A82" s="514" t="s">
        <v>3421</v>
      </c>
      <c r="B82" s="708" t="s">
        <v>3429</v>
      </c>
      <c r="C82" s="709"/>
      <c r="D82" s="709"/>
      <c r="E82" s="710"/>
      <c r="F82" s="111"/>
      <c r="G82" s="112"/>
      <c r="I82" s="518" t="s">
        <v>3421</v>
      </c>
      <c r="J82" s="693" t="s">
        <v>3435</v>
      </c>
      <c r="K82" s="694"/>
      <c r="L82" s="694"/>
      <c r="M82" s="695"/>
      <c r="N82" s="1"/>
      <c r="O82" s="114"/>
      <c r="Q82" s="1"/>
      <c r="R82" s="1"/>
      <c r="S82" s="1"/>
      <c r="T82" s="1"/>
      <c r="U82" s="1"/>
      <c r="V82" s="1"/>
      <c r="W82" s="1"/>
    </row>
    <row r="83" spans="1:15" ht="12.75">
      <c r="A83" s="115" t="s">
        <v>3421</v>
      </c>
      <c r="B83" s="696"/>
      <c r="C83" s="697"/>
      <c r="D83" s="697"/>
      <c r="E83" s="698"/>
      <c r="F83" s="1"/>
      <c r="G83" s="114"/>
      <c r="I83" s="519" t="s">
        <v>3421</v>
      </c>
      <c r="J83" s="696"/>
      <c r="K83" s="697"/>
      <c r="L83" s="697"/>
      <c r="M83" s="698"/>
      <c r="N83" s="1"/>
      <c r="O83" s="114"/>
    </row>
    <row r="84" spans="1:15" ht="12.75">
      <c r="A84" s="115" t="s">
        <v>3421</v>
      </c>
      <c r="B84" s="699"/>
      <c r="C84" s="700"/>
      <c r="D84" s="700"/>
      <c r="E84" s="701"/>
      <c r="F84" s="1"/>
      <c r="G84" s="114"/>
      <c r="I84" s="519" t="s">
        <v>3421</v>
      </c>
      <c r="J84" s="699"/>
      <c r="K84" s="700"/>
      <c r="L84" s="700"/>
      <c r="M84" s="701"/>
      <c r="N84" s="1"/>
      <c r="O84" s="114"/>
    </row>
    <row r="85" spans="1:15" ht="12.75">
      <c r="A85" s="115" t="s">
        <v>3422</v>
      </c>
      <c r="B85" s="693" t="s">
        <v>3430</v>
      </c>
      <c r="C85" s="694"/>
      <c r="D85" s="694"/>
      <c r="E85" s="695"/>
      <c r="F85" s="1"/>
      <c r="G85" s="114"/>
      <c r="I85" s="519" t="s">
        <v>3422</v>
      </c>
      <c r="J85" s="693" t="s">
        <v>3430</v>
      </c>
      <c r="K85" s="694"/>
      <c r="L85" s="694"/>
      <c r="M85" s="695"/>
      <c r="N85" s="1"/>
      <c r="O85" s="114"/>
    </row>
    <row r="86" spans="1:15" ht="12.75">
      <c r="A86" s="115" t="s">
        <v>3422</v>
      </c>
      <c r="B86" s="696"/>
      <c r="C86" s="697"/>
      <c r="D86" s="697"/>
      <c r="E86" s="698"/>
      <c r="F86" s="1"/>
      <c r="G86" s="114"/>
      <c r="I86" s="519" t="s">
        <v>3422</v>
      </c>
      <c r="J86" s="696"/>
      <c r="K86" s="697"/>
      <c r="L86" s="697"/>
      <c r="M86" s="698"/>
      <c r="N86" s="1"/>
      <c r="O86" s="114"/>
    </row>
    <row r="87" spans="1:15" ht="12.75">
      <c r="A87" s="115" t="s">
        <v>3422</v>
      </c>
      <c r="B87" s="699"/>
      <c r="C87" s="700"/>
      <c r="D87" s="700"/>
      <c r="E87" s="701"/>
      <c r="F87" s="1"/>
      <c r="G87" s="114"/>
      <c r="I87" s="519" t="s">
        <v>3422</v>
      </c>
      <c r="J87" s="699"/>
      <c r="K87" s="700"/>
      <c r="L87" s="700"/>
      <c r="M87" s="701"/>
      <c r="N87" s="1"/>
      <c r="O87" s="114"/>
    </row>
    <row r="88" spans="1:15" ht="12.75">
      <c r="A88" s="115" t="s">
        <v>3423</v>
      </c>
      <c r="B88" s="693" t="s">
        <v>3431</v>
      </c>
      <c r="C88" s="694"/>
      <c r="D88" s="694"/>
      <c r="E88" s="695"/>
      <c r="F88" s="1"/>
      <c r="G88" s="114"/>
      <c r="I88" s="519" t="s">
        <v>3423</v>
      </c>
      <c r="J88" s="693" t="s">
        <v>3431</v>
      </c>
      <c r="K88" s="694"/>
      <c r="L88" s="694"/>
      <c r="M88" s="695"/>
      <c r="N88" s="1"/>
      <c r="O88" s="114"/>
    </row>
    <row r="89" spans="1:15" ht="12.75">
      <c r="A89" s="115" t="s">
        <v>3423</v>
      </c>
      <c r="B89" s="696"/>
      <c r="C89" s="697"/>
      <c r="D89" s="697"/>
      <c r="E89" s="698"/>
      <c r="F89" s="1"/>
      <c r="G89" s="114"/>
      <c r="I89" s="519" t="s">
        <v>3423</v>
      </c>
      <c r="J89" s="696"/>
      <c r="K89" s="697"/>
      <c r="L89" s="697"/>
      <c r="M89" s="698"/>
      <c r="N89" s="1"/>
      <c r="O89" s="114"/>
    </row>
    <row r="90" spans="1:15" ht="12.75">
      <c r="A90" s="115" t="s">
        <v>3423</v>
      </c>
      <c r="B90" s="696"/>
      <c r="C90" s="697"/>
      <c r="D90" s="697"/>
      <c r="E90" s="698"/>
      <c r="F90" s="1"/>
      <c r="G90" s="114"/>
      <c r="I90" s="519" t="s">
        <v>3423</v>
      </c>
      <c r="J90" s="696"/>
      <c r="K90" s="697"/>
      <c r="L90" s="697"/>
      <c r="M90" s="698"/>
      <c r="N90" s="1"/>
      <c r="O90" s="114"/>
    </row>
    <row r="91" spans="1:15" ht="13.5" thickBot="1">
      <c r="A91" s="128" t="s">
        <v>3423</v>
      </c>
      <c r="B91" s="711"/>
      <c r="C91" s="712"/>
      <c r="D91" s="712"/>
      <c r="E91" s="713"/>
      <c r="F91" s="255"/>
      <c r="G91" s="445"/>
      <c r="I91" s="519" t="s">
        <v>3423</v>
      </c>
      <c r="J91" s="696"/>
      <c r="K91" s="697"/>
      <c r="L91" s="697"/>
      <c r="M91" s="698"/>
      <c r="N91" s="1"/>
      <c r="O91" s="114"/>
    </row>
    <row r="92" spans="1:15" ht="13.5" thickBot="1">
      <c r="A92" s="489"/>
      <c r="B92" s="491"/>
      <c r="C92" s="705" t="s">
        <v>3432</v>
      </c>
      <c r="D92" s="714"/>
      <c r="E92" s="715"/>
      <c r="F92" s="491"/>
      <c r="G92" s="492"/>
      <c r="I92" s="489"/>
      <c r="J92" s="491"/>
      <c r="K92" s="705" t="s">
        <v>3432</v>
      </c>
      <c r="L92" s="714"/>
      <c r="M92" s="715"/>
      <c r="N92" s="491"/>
      <c r="O92" s="492"/>
    </row>
    <row r="93" spans="1:15" ht="12.75">
      <c r="A93" s="514" t="s">
        <v>3421</v>
      </c>
      <c r="B93" s="708" t="s">
        <v>3244</v>
      </c>
      <c r="C93" s="709"/>
      <c r="D93" s="709"/>
      <c r="E93" s="710"/>
      <c r="F93" s="111"/>
      <c r="G93" s="112"/>
      <c r="I93" s="519" t="s">
        <v>3421</v>
      </c>
      <c r="J93" s="708" t="s">
        <v>3244</v>
      </c>
      <c r="K93" s="709"/>
      <c r="L93" s="709"/>
      <c r="M93" s="710"/>
      <c r="N93" s="1"/>
      <c r="O93" s="114"/>
    </row>
    <row r="94" spans="1:15" ht="12.75">
      <c r="A94" s="115" t="s">
        <v>3421</v>
      </c>
      <c r="B94" s="696"/>
      <c r="C94" s="697"/>
      <c r="D94" s="697"/>
      <c r="E94" s="698"/>
      <c r="F94" s="1"/>
      <c r="G94" s="114"/>
      <c r="I94" s="519" t="s">
        <v>3421</v>
      </c>
      <c r="J94" s="696"/>
      <c r="K94" s="697"/>
      <c r="L94" s="697"/>
      <c r="M94" s="698"/>
      <c r="N94" s="1"/>
      <c r="O94" s="114"/>
    </row>
    <row r="95" spans="1:15" ht="12.75">
      <c r="A95" s="115" t="s">
        <v>3421</v>
      </c>
      <c r="B95" s="699"/>
      <c r="C95" s="700"/>
      <c r="D95" s="700"/>
      <c r="E95" s="701"/>
      <c r="F95" s="1"/>
      <c r="G95" s="114"/>
      <c r="I95" s="519" t="s">
        <v>3421</v>
      </c>
      <c r="J95" s="699"/>
      <c r="K95" s="700"/>
      <c r="L95" s="700"/>
      <c r="M95" s="701"/>
      <c r="N95" s="1"/>
      <c r="O95" s="114"/>
    </row>
    <row r="96" spans="1:15" ht="12.75">
      <c r="A96" s="115" t="s">
        <v>3422</v>
      </c>
      <c r="B96" s="693" t="s">
        <v>3433</v>
      </c>
      <c r="C96" s="694"/>
      <c r="D96" s="694"/>
      <c r="E96" s="695"/>
      <c r="F96" s="1"/>
      <c r="G96" s="114"/>
      <c r="I96" s="519" t="s">
        <v>3422</v>
      </c>
      <c r="J96" s="693" t="s">
        <v>3433</v>
      </c>
      <c r="K96" s="694"/>
      <c r="L96" s="694"/>
      <c r="M96" s="695"/>
      <c r="N96" s="1"/>
      <c r="O96" s="114"/>
    </row>
    <row r="97" spans="1:15" ht="12.75">
      <c r="A97" s="115" t="s">
        <v>3422</v>
      </c>
      <c r="B97" s="696"/>
      <c r="C97" s="697"/>
      <c r="D97" s="697"/>
      <c r="E97" s="698"/>
      <c r="F97" s="1"/>
      <c r="G97" s="114"/>
      <c r="I97" s="519" t="s">
        <v>3422</v>
      </c>
      <c r="J97" s="696"/>
      <c r="K97" s="697"/>
      <c r="L97" s="697"/>
      <c r="M97" s="698"/>
      <c r="N97" s="1"/>
      <c r="O97" s="114"/>
    </row>
    <row r="98" spans="1:15" ht="12.75">
      <c r="A98" s="115" t="s">
        <v>3422</v>
      </c>
      <c r="B98" s="699"/>
      <c r="C98" s="700"/>
      <c r="D98" s="700"/>
      <c r="E98" s="701"/>
      <c r="F98" s="1"/>
      <c r="G98" s="114"/>
      <c r="I98" s="519" t="s">
        <v>3422</v>
      </c>
      <c r="J98" s="699"/>
      <c r="K98" s="700"/>
      <c r="L98" s="700"/>
      <c r="M98" s="701"/>
      <c r="N98" s="1"/>
      <c r="O98" s="114"/>
    </row>
    <row r="99" spans="1:15" ht="12.75">
      <c r="A99" s="115" t="s">
        <v>3423</v>
      </c>
      <c r="B99" s="693" t="s">
        <v>3245</v>
      </c>
      <c r="C99" s="694"/>
      <c r="D99" s="694"/>
      <c r="E99" s="695"/>
      <c r="F99" s="1"/>
      <c r="G99" s="114"/>
      <c r="I99" s="519" t="s">
        <v>3423</v>
      </c>
      <c r="J99" s="693" t="s">
        <v>3245</v>
      </c>
      <c r="K99" s="694"/>
      <c r="L99" s="694"/>
      <c r="M99" s="695"/>
      <c r="N99" s="1"/>
      <c r="O99" s="114"/>
    </row>
    <row r="100" spans="1:15" ht="12.75">
      <c r="A100" s="115" t="s">
        <v>3423</v>
      </c>
      <c r="B100" s="696"/>
      <c r="C100" s="697"/>
      <c r="D100" s="697"/>
      <c r="E100" s="698"/>
      <c r="F100" s="1"/>
      <c r="G100" s="114"/>
      <c r="I100" s="519" t="s">
        <v>3423</v>
      </c>
      <c r="J100" s="696"/>
      <c r="K100" s="697"/>
      <c r="L100" s="697"/>
      <c r="M100" s="698"/>
      <c r="N100" s="1"/>
      <c r="O100" s="114"/>
    </row>
    <row r="101" spans="1:15" ht="12.75">
      <c r="A101" s="115" t="s">
        <v>3423</v>
      </c>
      <c r="B101" s="696"/>
      <c r="C101" s="697"/>
      <c r="D101" s="697"/>
      <c r="E101" s="698"/>
      <c r="F101" s="1"/>
      <c r="G101" s="114"/>
      <c r="I101" s="519" t="s">
        <v>3423</v>
      </c>
      <c r="J101" s="696"/>
      <c r="K101" s="697"/>
      <c r="L101" s="697"/>
      <c r="M101" s="698"/>
      <c r="N101" s="1"/>
      <c r="O101" s="114"/>
    </row>
    <row r="102" spans="1:15" ht="13.5" thickBot="1">
      <c r="A102" s="128" t="s">
        <v>3423</v>
      </c>
      <c r="B102" s="711"/>
      <c r="C102" s="712"/>
      <c r="D102" s="712"/>
      <c r="E102" s="713"/>
      <c r="F102" s="255"/>
      <c r="G102" s="445"/>
      <c r="I102" s="520" t="s">
        <v>3423</v>
      </c>
      <c r="J102" s="711"/>
      <c r="K102" s="712"/>
      <c r="L102" s="712"/>
      <c r="M102" s="713"/>
      <c r="N102" s="255"/>
      <c r="O102" s="445"/>
    </row>
    <row r="105" ht="13.5" thickBot="1"/>
    <row r="106" spans="1:23" ht="12.75">
      <c r="A106" s="110" t="s">
        <v>3213</v>
      </c>
      <c r="B106" s="111"/>
      <c r="C106" s="111"/>
      <c r="D106" s="481" t="s">
        <v>3214</v>
      </c>
      <c r="E106" s="111"/>
      <c r="F106" s="111"/>
      <c r="G106" s="112"/>
      <c r="I106" s="110" t="s">
        <v>3213</v>
      </c>
      <c r="J106" s="111"/>
      <c r="K106" s="111"/>
      <c r="L106" s="481" t="s">
        <v>3214</v>
      </c>
      <c r="M106" s="111"/>
      <c r="N106" s="111"/>
      <c r="O106" s="112"/>
      <c r="Q106" s="110" t="s">
        <v>3243</v>
      </c>
      <c r="R106" s="111"/>
      <c r="S106" s="111"/>
      <c r="T106" s="481" t="s">
        <v>3242</v>
      </c>
      <c r="U106" s="111"/>
      <c r="V106" s="111"/>
      <c r="W106" s="112"/>
    </row>
    <row r="107" spans="1:23" ht="12.75">
      <c r="A107" s="465" t="s">
        <v>3209</v>
      </c>
      <c r="B107" s="1"/>
      <c r="C107" s="482" t="s">
        <v>3215</v>
      </c>
      <c r="D107" s="1"/>
      <c r="E107" s="1"/>
      <c r="F107" s="1"/>
      <c r="G107" s="114"/>
      <c r="I107" s="465" t="s">
        <v>3209</v>
      </c>
      <c r="J107" s="1"/>
      <c r="K107" s="482" t="s">
        <v>3215</v>
      </c>
      <c r="L107" s="1"/>
      <c r="M107" s="1"/>
      <c r="N107" s="1"/>
      <c r="O107" s="114"/>
      <c r="Q107" s="465" t="s">
        <v>3210</v>
      </c>
      <c r="R107" s="1"/>
      <c r="S107" s="482"/>
      <c r="T107" s="1"/>
      <c r="U107" s="1"/>
      <c r="V107" s="1"/>
      <c r="W107" s="114"/>
    </row>
    <row r="108" spans="1:23" ht="12.75">
      <c r="A108" s="483" t="s">
        <v>3216</v>
      </c>
      <c r="B108" s="484" t="s">
        <v>1209</v>
      </c>
      <c r="C108" s="203"/>
      <c r="D108" s="485" t="s">
        <v>3217</v>
      </c>
      <c r="E108" s="203"/>
      <c r="F108" s="203"/>
      <c r="G108" s="480"/>
      <c r="I108" s="483" t="s">
        <v>3216</v>
      </c>
      <c r="J108" s="484" t="s">
        <v>1209</v>
      </c>
      <c r="K108" s="203"/>
      <c r="L108" s="485" t="s">
        <v>3217</v>
      </c>
      <c r="M108" s="203"/>
      <c r="N108" s="203"/>
      <c r="O108" s="480"/>
      <c r="Q108" s="483" t="s">
        <v>3216</v>
      </c>
      <c r="R108" s="484" t="s">
        <v>1209</v>
      </c>
      <c r="S108" s="203"/>
      <c r="T108" s="485" t="s">
        <v>3217</v>
      </c>
      <c r="U108" s="203"/>
      <c r="V108" s="203"/>
      <c r="W108" s="480"/>
    </row>
    <row r="109" spans="1:23" ht="12.75">
      <c r="A109" s="487" t="s">
        <v>3218</v>
      </c>
      <c r="B109" s="1"/>
      <c r="C109" s="140" t="s">
        <v>3230</v>
      </c>
      <c r="D109" s="1"/>
      <c r="E109" s="1"/>
      <c r="F109" s="1"/>
      <c r="G109" s="114"/>
      <c r="I109" s="487" t="s">
        <v>3218</v>
      </c>
      <c r="J109" s="1"/>
      <c r="K109" s="140" t="s">
        <v>3236</v>
      </c>
      <c r="L109" s="1"/>
      <c r="M109" s="1"/>
      <c r="N109" s="1"/>
      <c r="O109" s="114"/>
      <c r="Q109" s="487" t="s">
        <v>3218</v>
      </c>
      <c r="R109" s="1"/>
      <c r="S109" s="140" t="s">
        <v>3244</v>
      </c>
      <c r="T109" s="1"/>
      <c r="U109" s="1"/>
      <c r="V109" s="1"/>
      <c r="W109" s="114"/>
    </row>
    <row r="110" spans="1:23" ht="12.75">
      <c r="A110" s="487" t="s">
        <v>3219</v>
      </c>
      <c r="B110" s="1"/>
      <c r="C110" s="140" t="s">
        <v>3231</v>
      </c>
      <c r="D110" s="1"/>
      <c r="E110" s="1"/>
      <c r="F110" s="1"/>
      <c r="G110" s="114"/>
      <c r="I110" s="487" t="s">
        <v>3219</v>
      </c>
      <c r="J110" s="1"/>
      <c r="K110" s="140" t="s">
        <v>3237</v>
      </c>
      <c r="L110" s="1"/>
      <c r="M110" s="1"/>
      <c r="N110" s="1"/>
      <c r="O110" s="114"/>
      <c r="Q110" s="487" t="s">
        <v>3219</v>
      </c>
      <c r="R110" s="1"/>
      <c r="S110" s="442" t="s">
        <v>3245</v>
      </c>
      <c r="T110" s="1"/>
      <c r="U110" s="1"/>
      <c r="V110" s="1"/>
      <c r="W110" s="114"/>
    </row>
    <row r="111" spans="1:23" ht="12.75">
      <c r="A111" s="487" t="s">
        <v>3220</v>
      </c>
      <c r="B111" s="1"/>
      <c r="C111" s="442" t="s">
        <v>3232</v>
      </c>
      <c r="D111" s="1"/>
      <c r="E111" s="1"/>
      <c r="F111" s="1"/>
      <c r="G111" s="114"/>
      <c r="I111" s="487" t="s">
        <v>3220</v>
      </c>
      <c r="J111" s="1"/>
      <c r="K111" s="442" t="s">
        <v>3238</v>
      </c>
      <c r="L111" s="1"/>
      <c r="M111" s="1"/>
      <c r="N111" s="1"/>
      <c r="O111" s="114"/>
      <c r="Q111" s="487" t="s">
        <v>3220</v>
      </c>
      <c r="R111" s="1"/>
      <c r="S111" s="442" t="s">
        <v>3246</v>
      </c>
      <c r="T111" s="1"/>
      <c r="U111" s="1"/>
      <c r="V111" s="1"/>
      <c r="W111" s="114"/>
    </row>
    <row r="112" spans="1:23" ht="12.75">
      <c r="A112" s="487" t="s">
        <v>3221</v>
      </c>
      <c r="B112" s="1"/>
      <c r="C112" s="442" t="s">
        <v>3233</v>
      </c>
      <c r="D112" s="1"/>
      <c r="E112" s="1"/>
      <c r="F112" s="1"/>
      <c r="G112" s="114"/>
      <c r="I112" s="487" t="s">
        <v>3221</v>
      </c>
      <c r="J112" s="1"/>
      <c r="K112" s="442" t="s">
        <v>3239</v>
      </c>
      <c r="L112" s="1"/>
      <c r="M112" s="1"/>
      <c r="N112" s="1"/>
      <c r="O112" s="114"/>
      <c r="Q112" s="487" t="s">
        <v>3221</v>
      </c>
      <c r="R112" s="1"/>
      <c r="S112" s="140" t="s">
        <v>3244</v>
      </c>
      <c r="T112" s="1"/>
      <c r="U112" s="1"/>
      <c r="V112" s="1"/>
      <c r="W112" s="114"/>
    </row>
    <row r="113" spans="1:23" ht="12.75">
      <c r="A113" s="487" t="s">
        <v>3222</v>
      </c>
      <c r="B113" s="1"/>
      <c r="C113" s="442" t="s">
        <v>3234</v>
      </c>
      <c r="D113" s="1"/>
      <c r="E113" s="1"/>
      <c r="F113" s="1"/>
      <c r="G113" s="114"/>
      <c r="I113" s="487" t="s">
        <v>3222</v>
      </c>
      <c r="J113" s="1"/>
      <c r="K113" s="442" t="s">
        <v>3240</v>
      </c>
      <c r="L113" s="1"/>
      <c r="M113" s="1"/>
      <c r="N113" s="1"/>
      <c r="O113" s="114"/>
      <c r="Q113" s="487" t="s">
        <v>3222</v>
      </c>
      <c r="R113" s="1"/>
      <c r="S113" s="442" t="s">
        <v>3245</v>
      </c>
      <c r="T113" s="1"/>
      <c r="U113" s="1"/>
      <c r="V113" s="1"/>
      <c r="W113" s="114"/>
    </row>
    <row r="114" spans="1:23" ht="12.75">
      <c r="A114" s="487" t="s">
        <v>3223</v>
      </c>
      <c r="B114" s="1"/>
      <c r="C114" s="442" t="s">
        <v>3235</v>
      </c>
      <c r="D114" s="1"/>
      <c r="E114" s="1"/>
      <c r="F114" s="1"/>
      <c r="G114" s="114"/>
      <c r="I114" s="487" t="s">
        <v>3223</v>
      </c>
      <c r="J114" s="1"/>
      <c r="K114" s="442" t="s">
        <v>3241</v>
      </c>
      <c r="L114" s="1"/>
      <c r="M114" s="1"/>
      <c r="N114" s="1"/>
      <c r="O114" s="114"/>
      <c r="Q114" s="487" t="s">
        <v>3223</v>
      </c>
      <c r="R114" s="1"/>
      <c r="S114" s="442" t="s">
        <v>3246</v>
      </c>
      <c r="T114" s="1"/>
      <c r="U114" s="1"/>
      <c r="V114" s="1"/>
      <c r="W114" s="114"/>
    </row>
    <row r="115" spans="1:23" ht="12.75">
      <c r="A115" s="487" t="s">
        <v>3224</v>
      </c>
      <c r="B115" s="1"/>
      <c r="C115" s="442" t="s">
        <v>3230</v>
      </c>
      <c r="D115" s="1"/>
      <c r="E115" s="1"/>
      <c r="F115" s="1"/>
      <c r="G115" s="114"/>
      <c r="I115" s="487" t="s">
        <v>3224</v>
      </c>
      <c r="J115" s="1"/>
      <c r="K115" s="140" t="s">
        <v>3236</v>
      </c>
      <c r="L115" s="1"/>
      <c r="M115" s="1"/>
      <c r="N115" s="1"/>
      <c r="O115" s="114"/>
      <c r="Q115" s="487"/>
      <c r="R115" s="1"/>
      <c r="S115" s="140"/>
      <c r="T115" s="1"/>
      <c r="U115" s="1"/>
      <c r="V115" s="1"/>
      <c r="W115" s="114"/>
    </row>
    <row r="116" spans="1:23" ht="12.75">
      <c r="A116" s="487" t="s">
        <v>3225</v>
      </c>
      <c r="B116" s="1"/>
      <c r="C116" s="140" t="s">
        <v>3231</v>
      </c>
      <c r="D116" s="1"/>
      <c r="E116" s="1"/>
      <c r="F116" s="1"/>
      <c r="G116" s="114"/>
      <c r="I116" s="487" t="s">
        <v>3225</v>
      </c>
      <c r="J116" s="1"/>
      <c r="K116" s="140" t="s">
        <v>3237</v>
      </c>
      <c r="L116" s="1"/>
      <c r="M116" s="1"/>
      <c r="N116" s="1"/>
      <c r="O116" s="114"/>
      <c r="Q116" s="487"/>
      <c r="R116" s="1"/>
      <c r="S116" s="140"/>
      <c r="T116" s="1"/>
      <c r="U116" s="1"/>
      <c r="V116" s="1"/>
      <c r="W116" s="114"/>
    </row>
    <row r="117" spans="1:23" ht="12.75">
      <c r="A117" s="487" t="s">
        <v>3226</v>
      </c>
      <c r="B117" s="1"/>
      <c r="C117" s="442" t="s">
        <v>3232</v>
      </c>
      <c r="D117" s="1"/>
      <c r="E117" s="1"/>
      <c r="F117" s="1"/>
      <c r="G117" s="114"/>
      <c r="I117" s="487" t="s">
        <v>3226</v>
      </c>
      <c r="J117" s="1"/>
      <c r="K117" s="442" t="s">
        <v>3238</v>
      </c>
      <c r="L117" s="1"/>
      <c r="M117" s="1"/>
      <c r="N117" s="1"/>
      <c r="O117" s="114"/>
      <c r="Q117" s="487"/>
      <c r="R117" s="1"/>
      <c r="S117" s="442"/>
      <c r="T117" s="1"/>
      <c r="U117" s="1"/>
      <c r="V117" s="1"/>
      <c r="W117" s="114"/>
    </row>
    <row r="118" spans="1:23" ht="12.75">
      <c r="A118" s="487" t="s">
        <v>3227</v>
      </c>
      <c r="B118" s="1"/>
      <c r="C118" s="442" t="s">
        <v>3233</v>
      </c>
      <c r="D118" s="1"/>
      <c r="E118" s="1"/>
      <c r="F118" s="1"/>
      <c r="G118" s="114"/>
      <c r="I118" s="487" t="s">
        <v>3227</v>
      </c>
      <c r="J118" s="1"/>
      <c r="K118" s="442" t="s">
        <v>3239</v>
      </c>
      <c r="L118" s="1"/>
      <c r="M118" s="1"/>
      <c r="N118" s="1"/>
      <c r="O118" s="114"/>
      <c r="Q118" s="487"/>
      <c r="R118" s="1"/>
      <c r="S118" s="442"/>
      <c r="T118" s="1"/>
      <c r="U118" s="1"/>
      <c r="V118" s="1"/>
      <c r="W118" s="114"/>
    </row>
    <row r="119" spans="1:23" ht="12.75">
      <c r="A119" s="487" t="s">
        <v>3228</v>
      </c>
      <c r="B119" s="1"/>
      <c r="C119" s="442" t="s">
        <v>3234</v>
      </c>
      <c r="D119" s="1"/>
      <c r="E119" s="1"/>
      <c r="F119" s="1"/>
      <c r="G119" s="114"/>
      <c r="I119" s="487" t="s">
        <v>3228</v>
      </c>
      <c r="J119" s="1"/>
      <c r="K119" s="442" t="s">
        <v>3240</v>
      </c>
      <c r="L119" s="1"/>
      <c r="M119" s="1"/>
      <c r="N119" s="1"/>
      <c r="O119" s="114"/>
      <c r="Q119" s="487"/>
      <c r="R119" s="1"/>
      <c r="S119" s="442"/>
      <c r="T119" s="1"/>
      <c r="U119" s="1"/>
      <c r="V119" s="1"/>
      <c r="W119" s="114"/>
    </row>
    <row r="120" spans="1:23" ht="13.5" thickBot="1">
      <c r="A120" s="488" t="s">
        <v>3229</v>
      </c>
      <c r="B120" s="255"/>
      <c r="C120" s="473" t="s">
        <v>3235</v>
      </c>
      <c r="D120" s="255"/>
      <c r="E120" s="255"/>
      <c r="F120" s="255"/>
      <c r="G120" s="445"/>
      <c r="I120" s="488" t="s">
        <v>3229</v>
      </c>
      <c r="J120" s="255"/>
      <c r="K120" s="473" t="s">
        <v>3241</v>
      </c>
      <c r="L120" s="255"/>
      <c r="M120" s="255"/>
      <c r="N120" s="255"/>
      <c r="O120" s="445"/>
      <c r="Q120" s="488"/>
      <c r="R120" s="255"/>
      <c r="S120" s="473"/>
      <c r="T120" s="255"/>
      <c r="U120" s="255"/>
      <c r="V120" s="255"/>
      <c r="W120" s="445"/>
    </row>
    <row r="124" spans="1:7" ht="12.75">
      <c r="A124" s="9"/>
      <c r="B124" s="1"/>
      <c r="C124" s="1"/>
      <c r="D124" s="522"/>
      <c r="E124" s="1"/>
      <c r="F124" s="1"/>
      <c r="G124" s="1"/>
    </row>
    <row r="125" spans="1:7" ht="12.75">
      <c r="A125" s="9"/>
      <c r="B125" s="1"/>
      <c r="C125" s="482"/>
      <c r="D125" s="1"/>
      <c r="E125" s="1"/>
      <c r="F125" s="1"/>
      <c r="G125" s="1"/>
    </row>
    <row r="126" spans="1:7" ht="12.75">
      <c r="A126" s="467"/>
      <c r="B126" s="467"/>
      <c r="C126" s="1"/>
      <c r="D126" s="140"/>
      <c r="E126" s="1"/>
      <c r="F126" s="1"/>
      <c r="G126" s="1"/>
    </row>
    <row r="127" spans="1:7" ht="12.75">
      <c r="A127" s="523"/>
      <c r="B127" s="1"/>
      <c r="C127" s="140"/>
      <c r="D127" s="1"/>
      <c r="E127" s="1"/>
      <c r="F127" s="1"/>
      <c r="G127" s="1"/>
    </row>
    <row r="128" spans="1:7" ht="12.75">
      <c r="A128" s="523"/>
      <c r="B128" s="1"/>
      <c r="C128" s="442"/>
      <c r="D128" s="1"/>
      <c r="E128" s="1"/>
      <c r="F128" s="1"/>
      <c r="G128" s="1"/>
    </row>
    <row r="129" spans="1:7" ht="12.75">
      <c r="A129" s="523"/>
      <c r="B129" s="1"/>
      <c r="C129" s="442"/>
      <c r="D129" s="1"/>
      <c r="E129" s="1"/>
      <c r="F129" s="1"/>
      <c r="G129" s="1"/>
    </row>
    <row r="130" spans="1:7" ht="12.75">
      <c r="A130" s="523"/>
      <c r="B130" s="1"/>
      <c r="C130" s="140"/>
      <c r="D130" s="1"/>
      <c r="E130" s="1"/>
      <c r="F130" s="1"/>
      <c r="G130" s="1"/>
    </row>
    <row r="131" spans="1:7" ht="12.75">
      <c r="A131" s="523"/>
      <c r="B131" s="1"/>
      <c r="C131" s="442"/>
      <c r="D131" s="1"/>
      <c r="E131" s="1"/>
      <c r="F131" s="1"/>
      <c r="G131" s="1"/>
    </row>
    <row r="132" spans="1:7" ht="12.75">
      <c r="A132" s="523"/>
      <c r="B132" s="1"/>
      <c r="C132" s="442"/>
      <c r="D132" s="1"/>
      <c r="E132" s="1"/>
      <c r="F132" s="1"/>
      <c r="G132" s="1"/>
    </row>
    <row r="133" spans="1:7" ht="12.75">
      <c r="A133" s="523"/>
      <c r="B133" s="1"/>
      <c r="C133" s="140"/>
      <c r="D133" s="1"/>
      <c r="E133" s="1"/>
      <c r="F133" s="1"/>
      <c r="G133" s="1"/>
    </row>
    <row r="134" spans="1:7" ht="12.75">
      <c r="A134" s="523"/>
      <c r="B134" s="1"/>
      <c r="C134" s="140"/>
      <c r="D134" s="1"/>
      <c r="E134" s="1"/>
      <c r="F134" s="1"/>
      <c r="G134" s="1"/>
    </row>
    <row r="135" spans="1:7" ht="12.75">
      <c r="A135" s="523"/>
      <c r="B135" s="1"/>
      <c r="C135" s="442"/>
      <c r="D135" s="1"/>
      <c r="E135" s="1"/>
      <c r="F135" s="1"/>
      <c r="G135" s="1"/>
    </row>
    <row r="136" spans="1:7" ht="12.75">
      <c r="A136" s="523"/>
      <c r="B136" s="1"/>
      <c r="C136" s="442"/>
      <c r="D136" s="1"/>
      <c r="E136" s="1"/>
      <c r="F136" s="1"/>
      <c r="G136" s="1"/>
    </row>
    <row r="137" spans="1:7" ht="12.75">
      <c r="A137" s="523"/>
      <c r="B137" s="1"/>
      <c r="C137" s="442"/>
      <c r="D137" s="1"/>
      <c r="E137" s="1"/>
      <c r="F137" s="1"/>
      <c r="G137" s="1"/>
    </row>
    <row r="138" spans="1:7" ht="12.75">
      <c r="A138" s="523"/>
      <c r="B138" s="1"/>
      <c r="C138" s="442"/>
      <c r="D138" s="1"/>
      <c r="E138" s="1"/>
      <c r="F138" s="1"/>
      <c r="G138" s="1"/>
    </row>
  </sheetData>
  <sheetProtection/>
  <mergeCells count="34">
    <mergeCell ref="U68:W68"/>
    <mergeCell ref="S69:W69"/>
    <mergeCell ref="R71:U72"/>
    <mergeCell ref="R73:U74"/>
    <mergeCell ref="R75:U76"/>
    <mergeCell ref="S70:W70"/>
    <mergeCell ref="J88:M91"/>
    <mergeCell ref="J93:M95"/>
    <mergeCell ref="J96:M98"/>
    <mergeCell ref="J99:M102"/>
    <mergeCell ref="K81:M81"/>
    <mergeCell ref="K92:M92"/>
    <mergeCell ref="B96:E98"/>
    <mergeCell ref="B99:E102"/>
    <mergeCell ref="K69:O69"/>
    <mergeCell ref="M68:O68"/>
    <mergeCell ref="K70:O70"/>
    <mergeCell ref="J71:M73"/>
    <mergeCell ref="J74:M76"/>
    <mergeCell ref="J77:M80"/>
    <mergeCell ref="J82:M84"/>
    <mergeCell ref="J85:M87"/>
    <mergeCell ref="C81:E81"/>
    <mergeCell ref="B82:E84"/>
    <mergeCell ref="B85:E87"/>
    <mergeCell ref="B88:E91"/>
    <mergeCell ref="C92:E92"/>
    <mergeCell ref="B93:E95"/>
    <mergeCell ref="C69:G69"/>
    <mergeCell ref="C70:G70"/>
    <mergeCell ref="B71:E73"/>
    <mergeCell ref="B74:E76"/>
    <mergeCell ref="B77:E80"/>
    <mergeCell ref="E68:G6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2:AL147"/>
  <sheetViews>
    <sheetView zoomScalePageLayoutView="0" workbookViewId="0" topLeftCell="A7">
      <selection activeCell="R24" sqref="R24"/>
    </sheetView>
  </sheetViews>
  <sheetFormatPr defaultColWidth="9.140625" defaultRowHeight="12.75"/>
  <sheetData>
    <row r="2" spans="2:29" ht="12.75">
      <c r="B2" s="64" t="s">
        <v>1754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2:29" ht="12.75">
      <c r="B3" s="132" t="s">
        <v>76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2:29" ht="12.75">
      <c r="B4" s="132" t="s">
        <v>77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2:29" ht="12.75">
      <c r="B5" s="1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2:29" ht="12.75">
      <c r="B6" s="132" t="s">
        <v>78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</row>
    <row r="7" ht="13.5" thickBot="1"/>
    <row r="8" spans="2:37" ht="12.75">
      <c r="B8" s="110" t="s">
        <v>1755</v>
      </c>
      <c r="C8" s="137"/>
      <c r="D8" s="137"/>
      <c r="E8" s="137"/>
      <c r="F8" s="137"/>
      <c r="G8" s="137"/>
      <c r="H8" s="137"/>
      <c r="I8" s="137"/>
      <c r="J8" s="137"/>
      <c r="K8" s="313" t="s">
        <v>1756</v>
      </c>
      <c r="L8" s="314"/>
      <c r="M8" s="314"/>
      <c r="N8" s="314"/>
      <c r="O8" s="314"/>
      <c r="P8" s="314"/>
      <c r="Q8" s="314"/>
      <c r="R8" s="314"/>
      <c r="S8" s="315"/>
      <c r="T8" s="316" t="s">
        <v>1757</v>
      </c>
      <c r="U8" s="314"/>
      <c r="V8" s="314"/>
      <c r="W8" s="314"/>
      <c r="X8" s="314"/>
      <c r="Y8" s="314"/>
      <c r="Z8" s="314"/>
      <c r="AA8" s="314"/>
      <c r="AB8" s="314"/>
      <c r="AC8" s="313" t="s">
        <v>688</v>
      </c>
      <c r="AD8" s="314"/>
      <c r="AE8" s="314"/>
      <c r="AF8" s="314"/>
      <c r="AG8" s="314"/>
      <c r="AH8" s="314"/>
      <c r="AI8" s="314"/>
      <c r="AJ8" s="314"/>
      <c r="AK8" s="315"/>
    </row>
    <row r="9" spans="2:37" ht="12.75">
      <c r="B9" s="139"/>
      <c r="C9" s="140"/>
      <c r="D9" s="140"/>
      <c r="E9" s="140"/>
      <c r="F9" s="140"/>
      <c r="G9" s="140"/>
      <c r="H9" s="140"/>
      <c r="I9" s="140"/>
      <c r="J9" s="140"/>
      <c r="K9" s="317"/>
      <c r="L9" s="145"/>
      <c r="M9" s="145"/>
      <c r="N9" s="145"/>
      <c r="O9" s="145"/>
      <c r="P9" s="145"/>
      <c r="Q9" s="145"/>
      <c r="R9" s="145"/>
      <c r="S9" s="318"/>
      <c r="T9" s="145"/>
      <c r="U9" s="145"/>
      <c r="V9" s="145"/>
      <c r="W9" s="145"/>
      <c r="X9" s="145"/>
      <c r="Y9" s="145"/>
      <c r="Z9" s="145"/>
      <c r="AA9" s="145"/>
      <c r="AB9" s="145"/>
      <c r="AC9" s="317"/>
      <c r="AD9" s="145"/>
      <c r="AE9" s="145"/>
      <c r="AF9" s="145"/>
      <c r="AG9" s="145"/>
      <c r="AH9" s="145"/>
      <c r="AI9" s="145"/>
      <c r="AJ9" s="145"/>
      <c r="AK9" s="318"/>
    </row>
    <row r="10" spans="2:37" ht="12.75">
      <c r="B10" s="115" t="s">
        <v>1142</v>
      </c>
      <c r="C10" s="116" t="s">
        <v>85</v>
      </c>
      <c r="D10" s="116" t="s">
        <v>86</v>
      </c>
      <c r="E10" s="668" t="s">
        <v>1209</v>
      </c>
      <c r="F10" s="668"/>
      <c r="G10" s="668"/>
      <c r="H10" s="668"/>
      <c r="I10" s="668"/>
      <c r="J10" s="668"/>
      <c r="K10" s="119" t="s">
        <v>1142</v>
      </c>
      <c r="L10" s="120" t="s">
        <v>85</v>
      </c>
      <c r="M10" s="120" t="s">
        <v>86</v>
      </c>
      <c r="N10" s="725" t="s">
        <v>1209</v>
      </c>
      <c r="O10" s="725"/>
      <c r="P10" s="725"/>
      <c r="Q10" s="725"/>
      <c r="R10" s="725"/>
      <c r="S10" s="726"/>
      <c r="T10" s="120" t="s">
        <v>1142</v>
      </c>
      <c r="U10" s="120" t="s">
        <v>85</v>
      </c>
      <c r="V10" s="120" t="s">
        <v>86</v>
      </c>
      <c r="W10" s="725" t="s">
        <v>1209</v>
      </c>
      <c r="X10" s="725"/>
      <c r="Y10" s="725"/>
      <c r="Z10" s="725"/>
      <c r="AA10" s="725"/>
      <c r="AB10" s="725"/>
      <c r="AC10" s="119" t="s">
        <v>1142</v>
      </c>
      <c r="AD10" s="120" t="s">
        <v>85</v>
      </c>
      <c r="AE10" s="120" t="s">
        <v>86</v>
      </c>
      <c r="AF10" s="725" t="s">
        <v>1209</v>
      </c>
      <c r="AG10" s="725"/>
      <c r="AH10" s="725"/>
      <c r="AI10" s="725"/>
      <c r="AJ10" s="725"/>
      <c r="AK10" s="726"/>
    </row>
    <row r="11" spans="1:37" ht="12.75">
      <c r="A11" s="156">
        <v>1</v>
      </c>
      <c r="B11" s="142">
        <v>2</v>
      </c>
      <c r="C11" s="319" t="s">
        <v>219</v>
      </c>
      <c r="D11" s="144">
        <v>1003</v>
      </c>
      <c r="E11" s="145" t="s">
        <v>689</v>
      </c>
      <c r="F11" s="122"/>
      <c r="G11" s="122"/>
      <c r="H11" s="122"/>
      <c r="I11" s="122"/>
      <c r="J11" s="122"/>
      <c r="K11" s="142">
        <v>2</v>
      </c>
      <c r="L11" s="319" t="s">
        <v>1499</v>
      </c>
      <c r="M11" s="144">
        <v>1003</v>
      </c>
      <c r="N11" s="145" t="s">
        <v>689</v>
      </c>
      <c r="O11" s="122"/>
      <c r="P11" s="122"/>
      <c r="Q11" s="122"/>
      <c r="R11" s="122"/>
      <c r="S11" s="123"/>
      <c r="T11" s="319">
        <v>2</v>
      </c>
      <c r="U11" s="319" t="s">
        <v>1686</v>
      </c>
      <c r="V11" s="144">
        <v>1003</v>
      </c>
      <c r="W11" s="145" t="s">
        <v>689</v>
      </c>
      <c r="X11" s="122"/>
      <c r="Y11" s="122"/>
      <c r="Z11" s="122"/>
      <c r="AA11" s="122"/>
      <c r="AB11" s="122"/>
      <c r="AC11" s="142">
        <v>1</v>
      </c>
      <c r="AD11" s="319" t="s">
        <v>1687</v>
      </c>
      <c r="AE11" s="144">
        <v>1003</v>
      </c>
      <c r="AF11" s="145" t="s">
        <v>689</v>
      </c>
      <c r="AG11" s="122"/>
      <c r="AH11" s="122"/>
      <c r="AI11" s="122"/>
      <c r="AJ11" s="122"/>
      <c r="AK11" s="123"/>
    </row>
    <row r="12" spans="1:37" ht="12.75">
      <c r="A12" s="156">
        <v>2</v>
      </c>
      <c r="B12" s="142">
        <v>2</v>
      </c>
      <c r="C12" s="319" t="s">
        <v>219</v>
      </c>
      <c r="D12" s="144">
        <v>1005</v>
      </c>
      <c r="E12" s="145" t="s">
        <v>690</v>
      </c>
      <c r="F12" s="122"/>
      <c r="G12" s="122"/>
      <c r="H12" s="122"/>
      <c r="I12" s="122"/>
      <c r="J12" s="122"/>
      <c r="K12" s="142">
        <v>2</v>
      </c>
      <c r="L12" s="319" t="s">
        <v>1499</v>
      </c>
      <c r="M12" s="144">
        <v>1005</v>
      </c>
      <c r="N12" s="145" t="s">
        <v>690</v>
      </c>
      <c r="O12" s="122"/>
      <c r="P12" s="122"/>
      <c r="Q12" s="122"/>
      <c r="R12" s="122"/>
      <c r="S12" s="123"/>
      <c r="T12" s="319">
        <v>2</v>
      </c>
      <c r="U12" s="319" t="s">
        <v>1686</v>
      </c>
      <c r="V12" s="144">
        <v>1005</v>
      </c>
      <c r="W12" s="145" t="s">
        <v>690</v>
      </c>
      <c r="X12" s="122"/>
      <c r="Y12" s="122"/>
      <c r="Z12" s="122"/>
      <c r="AA12" s="122"/>
      <c r="AB12" s="122"/>
      <c r="AC12" s="142">
        <v>1</v>
      </c>
      <c r="AD12" s="319" t="s">
        <v>1687</v>
      </c>
      <c r="AE12" s="144">
        <v>1005</v>
      </c>
      <c r="AF12" s="145" t="s">
        <v>690</v>
      </c>
      <c r="AG12" s="122"/>
      <c r="AH12" s="122"/>
      <c r="AI12" s="122"/>
      <c r="AJ12" s="122"/>
      <c r="AK12" s="123"/>
    </row>
    <row r="13" spans="1:37" ht="12.75">
      <c r="A13" s="156">
        <v>3</v>
      </c>
      <c r="B13" s="142">
        <v>2</v>
      </c>
      <c r="C13" s="319" t="s">
        <v>219</v>
      </c>
      <c r="D13" s="148">
        <v>1013</v>
      </c>
      <c r="E13" s="149" t="s">
        <v>691</v>
      </c>
      <c r="F13" s="122"/>
      <c r="G13" s="122"/>
      <c r="H13" s="122"/>
      <c r="I13" s="122"/>
      <c r="J13" s="122"/>
      <c r="K13" s="142">
        <v>2</v>
      </c>
      <c r="L13" s="319" t="s">
        <v>1499</v>
      </c>
      <c r="M13" s="148">
        <v>1013</v>
      </c>
      <c r="N13" s="149" t="s">
        <v>691</v>
      </c>
      <c r="O13" s="122"/>
      <c r="P13" s="122"/>
      <c r="Q13" s="122"/>
      <c r="R13" s="122"/>
      <c r="S13" s="123"/>
      <c r="T13" s="319">
        <v>2</v>
      </c>
      <c r="U13" s="319" t="s">
        <v>1686</v>
      </c>
      <c r="V13" s="148">
        <v>1013</v>
      </c>
      <c r="W13" s="149" t="s">
        <v>691</v>
      </c>
      <c r="X13" s="122"/>
      <c r="Y13" s="122"/>
      <c r="Z13" s="122"/>
      <c r="AA13" s="122"/>
      <c r="AB13" s="122"/>
      <c r="AC13" s="142">
        <v>1</v>
      </c>
      <c r="AD13" s="319" t="s">
        <v>1687</v>
      </c>
      <c r="AE13" s="148">
        <v>1013</v>
      </c>
      <c r="AF13" s="149" t="s">
        <v>691</v>
      </c>
      <c r="AG13" s="122"/>
      <c r="AH13" s="122"/>
      <c r="AI13" s="122"/>
      <c r="AJ13" s="122"/>
      <c r="AK13" s="123"/>
    </row>
    <row r="14" spans="1:37" ht="12.75">
      <c r="A14" s="156">
        <v>4</v>
      </c>
      <c r="B14" s="142">
        <v>2</v>
      </c>
      <c r="C14" s="319" t="s">
        <v>219</v>
      </c>
      <c r="D14" s="148">
        <v>1014</v>
      </c>
      <c r="E14" s="149" t="s">
        <v>692</v>
      </c>
      <c r="F14" s="122"/>
      <c r="G14" s="122"/>
      <c r="H14" s="122"/>
      <c r="I14" s="122"/>
      <c r="J14" s="122"/>
      <c r="K14" s="142">
        <v>2</v>
      </c>
      <c r="L14" s="319" t="s">
        <v>1499</v>
      </c>
      <c r="M14" s="148">
        <v>1014</v>
      </c>
      <c r="N14" s="149" t="s">
        <v>692</v>
      </c>
      <c r="O14" s="122"/>
      <c r="P14" s="122"/>
      <c r="Q14" s="122"/>
      <c r="R14" s="122"/>
      <c r="S14" s="123"/>
      <c r="T14" s="319">
        <v>2</v>
      </c>
      <c r="U14" s="319" t="s">
        <v>1686</v>
      </c>
      <c r="V14" s="148">
        <v>1014</v>
      </c>
      <c r="W14" s="149" t="s">
        <v>692</v>
      </c>
      <c r="X14" s="122"/>
      <c r="Y14" s="122"/>
      <c r="Z14" s="122"/>
      <c r="AA14" s="122"/>
      <c r="AB14" s="122"/>
      <c r="AC14" s="142">
        <v>1</v>
      </c>
      <c r="AD14" s="319" t="s">
        <v>1687</v>
      </c>
      <c r="AE14" s="148">
        <v>1014</v>
      </c>
      <c r="AF14" s="149" t="s">
        <v>692</v>
      </c>
      <c r="AG14" s="122"/>
      <c r="AH14" s="122"/>
      <c r="AI14" s="122"/>
      <c r="AJ14" s="122"/>
      <c r="AK14" s="123"/>
    </row>
    <row r="15" spans="1:37" ht="12.75">
      <c r="A15" s="156">
        <v>5</v>
      </c>
      <c r="B15" s="142">
        <v>2</v>
      </c>
      <c r="C15" s="319" t="s">
        <v>219</v>
      </c>
      <c r="D15" s="148">
        <v>1111</v>
      </c>
      <c r="E15" s="149" t="s">
        <v>693</v>
      </c>
      <c r="F15" s="122"/>
      <c r="G15" s="122"/>
      <c r="H15" s="122"/>
      <c r="I15" s="122"/>
      <c r="J15" s="122"/>
      <c r="K15" s="142">
        <v>2</v>
      </c>
      <c r="L15" s="319" t="s">
        <v>1499</v>
      </c>
      <c r="M15" s="148">
        <v>1111</v>
      </c>
      <c r="N15" s="149" t="s">
        <v>693</v>
      </c>
      <c r="O15" s="122"/>
      <c r="P15" s="122"/>
      <c r="Q15" s="122"/>
      <c r="R15" s="122"/>
      <c r="S15" s="123"/>
      <c r="T15" s="319">
        <v>2</v>
      </c>
      <c r="U15" s="319" t="s">
        <v>1686</v>
      </c>
      <c r="V15" s="148">
        <v>1111</v>
      </c>
      <c r="W15" s="149" t="s">
        <v>693</v>
      </c>
      <c r="X15" s="122"/>
      <c r="Y15" s="122"/>
      <c r="Z15" s="122"/>
      <c r="AA15" s="122"/>
      <c r="AB15" s="122"/>
      <c r="AC15" s="142">
        <v>1</v>
      </c>
      <c r="AD15" s="319" t="s">
        <v>1687</v>
      </c>
      <c r="AE15" s="148">
        <v>1111</v>
      </c>
      <c r="AF15" s="149" t="s">
        <v>693</v>
      </c>
      <c r="AG15" s="122"/>
      <c r="AH15" s="122"/>
      <c r="AI15" s="122"/>
      <c r="AJ15" s="122"/>
      <c r="AK15" s="123"/>
    </row>
    <row r="16" spans="1:37" ht="12.75">
      <c r="A16" s="156">
        <v>6</v>
      </c>
      <c r="B16" s="142">
        <v>2</v>
      </c>
      <c r="C16" s="319" t="s">
        <v>219</v>
      </c>
      <c r="D16" s="148">
        <v>1113</v>
      </c>
      <c r="E16" s="149" t="s">
        <v>694</v>
      </c>
      <c r="F16" s="122"/>
      <c r="G16" s="122"/>
      <c r="H16" s="122"/>
      <c r="I16" s="122"/>
      <c r="J16" s="122"/>
      <c r="K16" s="142">
        <v>2</v>
      </c>
      <c r="L16" s="319" t="s">
        <v>1499</v>
      </c>
      <c r="M16" s="148">
        <v>1113</v>
      </c>
      <c r="N16" s="149" t="s">
        <v>694</v>
      </c>
      <c r="O16" s="122"/>
      <c r="P16" s="122"/>
      <c r="Q16" s="122"/>
      <c r="R16" s="122"/>
      <c r="S16" s="123"/>
      <c r="T16" s="319">
        <v>2</v>
      </c>
      <c r="U16" s="319" t="s">
        <v>1686</v>
      </c>
      <c r="V16" s="148">
        <v>1113</v>
      </c>
      <c r="W16" s="149" t="s">
        <v>694</v>
      </c>
      <c r="X16" s="122"/>
      <c r="Y16" s="122"/>
      <c r="Z16" s="122"/>
      <c r="AA16" s="122"/>
      <c r="AB16" s="122"/>
      <c r="AC16" s="142">
        <v>1</v>
      </c>
      <c r="AD16" s="319" t="s">
        <v>1687</v>
      </c>
      <c r="AE16" s="148">
        <v>1113</v>
      </c>
      <c r="AF16" s="149" t="s">
        <v>694</v>
      </c>
      <c r="AG16" s="122"/>
      <c r="AH16" s="122"/>
      <c r="AI16" s="122"/>
      <c r="AJ16" s="122"/>
      <c r="AK16" s="123"/>
    </row>
    <row r="17" spans="1:37" ht="12.75">
      <c r="A17" s="156">
        <v>7</v>
      </c>
      <c r="B17" s="142">
        <v>2</v>
      </c>
      <c r="C17" s="319" t="s">
        <v>219</v>
      </c>
      <c r="D17" s="148">
        <v>1205</v>
      </c>
      <c r="E17" s="149" t="s">
        <v>695</v>
      </c>
      <c r="F17" s="122"/>
      <c r="G17" s="122"/>
      <c r="H17" s="122"/>
      <c r="I17" s="122"/>
      <c r="J17" s="122"/>
      <c r="K17" s="142">
        <v>2</v>
      </c>
      <c r="L17" s="319" t="s">
        <v>1499</v>
      </c>
      <c r="M17" s="148">
        <v>1205</v>
      </c>
      <c r="N17" s="149" t="s">
        <v>695</v>
      </c>
      <c r="O17" s="122"/>
      <c r="P17" s="122"/>
      <c r="Q17" s="122"/>
      <c r="R17" s="122"/>
      <c r="S17" s="123"/>
      <c r="T17" s="319">
        <v>2</v>
      </c>
      <c r="U17" s="319" t="s">
        <v>1686</v>
      </c>
      <c r="V17" s="148">
        <v>1205</v>
      </c>
      <c r="W17" s="149" t="s">
        <v>695</v>
      </c>
      <c r="X17" s="122"/>
      <c r="Y17" s="122"/>
      <c r="Z17" s="122"/>
      <c r="AA17" s="122"/>
      <c r="AB17" s="122"/>
      <c r="AC17" s="142">
        <v>1</v>
      </c>
      <c r="AD17" s="319" t="s">
        <v>1687</v>
      </c>
      <c r="AE17" s="148">
        <v>1205</v>
      </c>
      <c r="AF17" s="149" t="s">
        <v>695</v>
      </c>
      <c r="AG17" s="122"/>
      <c r="AH17" s="122"/>
      <c r="AI17" s="122"/>
      <c r="AJ17" s="122"/>
      <c r="AK17" s="123"/>
    </row>
    <row r="18" spans="1:37" ht="12.75">
      <c r="A18" s="156">
        <v>8</v>
      </c>
      <c r="B18" s="142">
        <v>2</v>
      </c>
      <c r="C18" s="319" t="s">
        <v>219</v>
      </c>
      <c r="D18" s="148">
        <v>1301</v>
      </c>
      <c r="E18" s="149" t="s">
        <v>696</v>
      </c>
      <c r="F18" s="122"/>
      <c r="G18" s="122"/>
      <c r="H18" s="122"/>
      <c r="I18" s="122"/>
      <c r="J18" s="122"/>
      <c r="K18" s="142">
        <v>2</v>
      </c>
      <c r="L18" s="319" t="s">
        <v>1499</v>
      </c>
      <c r="M18" s="148">
        <v>1301</v>
      </c>
      <c r="N18" s="149" t="s">
        <v>696</v>
      </c>
      <c r="O18" s="122"/>
      <c r="P18" s="122"/>
      <c r="Q18" s="122"/>
      <c r="R18" s="122"/>
      <c r="S18" s="123"/>
      <c r="T18" s="319">
        <v>2</v>
      </c>
      <c r="U18" s="319" t="s">
        <v>1686</v>
      </c>
      <c r="V18" s="148">
        <v>1301</v>
      </c>
      <c r="W18" s="149" t="s">
        <v>696</v>
      </c>
      <c r="X18" s="122"/>
      <c r="Y18" s="122"/>
      <c r="Z18" s="122"/>
      <c r="AA18" s="122"/>
      <c r="AB18" s="122"/>
      <c r="AC18" s="142">
        <v>1</v>
      </c>
      <c r="AD18" s="319" t="s">
        <v>1687</v>
      </c>
      <c r="AE18" s="148">
        <v>1301</v>
      </c>
      <c r="AF18" s="149" t="s">
        <v>696</v>
      </c>
      <c r="AG18" s="122"/>
      <c r="AH18" s="122"/>
      <c r="AI18" s="122"/>
      <c r="AJ18" s="122"/>
      <c r="AK18" s="123"/>
    </row>
    <row r="19" spans="1:37" ht="12.75">
      <c r="A19" s="156">
        <v>9</v>
      </c>
      <c r="B19" s="142">
        <v>2</v>
      </c>
      <c r="C19" s="319" t="s">
        <v>219</v>
      </c>
      <c r="D19" s="148">
        <v>1302</v>
      </c>
      <c r="E19" s="149" t="s">
        <v>131</v>
      </c>
      <c r="F19" s="122"/>
      <c r="G19" s="122"/>
      <c r="H19" s="122"/>
      <c r="I19" s="122"/>
      <c r="J19" s="122"/>
      <c r="K19" s="142">
        <v>2</v>
      </c>
      <c r="L19" s="319" t="s">
        <v>1499</v>
      </c>
      <c r="M19" s="148">
        <v>1302</v>
      </c>
      <c r="N19" s="149" t="s">
        <v>131</v>
      </c>
      <c r="O19" s="122"/>
      <c r="P19" s="122"/>
      <c r="Q19" s="122"/>
      <c r="R19" s="122"/>
      <c r="S19" s="123"/>
      <c r="T19" s="319">
        <v>2</v>
      </c>
      <c r="U19" s="319" t="s">
        <v>1686</v>
      </c>
      <c r="V19" s="148">
        <v>1302</v>
      </c>
      <c r="W19" s="149" t="s">
        <v>131</v>
      </c>
      <c r="X19" s="122"/>
      <c r="Y19" s="122"/>
      <c r="Z19" s="122"/>
      <c r="AA19" s="122"/>
      <c r="AB19" s="122"/>
      <c r="AC19" s="142">
        <v>1</v>
      </c>
      <c r="AD19" s="319" t="s">
        <v>1687</v>
      </c>
      <c r="AE19" s="148">
        <v>1302</v>
      </c>
      <c r="AF19" s="149" t="s">
        <v>131</v>
      </c>
      <c r="AG19" s="122"/>
      <c r="AH19" s="122"/>
      <c r="AI19" s="122"/>
      <c r="AJ19" s="122"/>
      <c r="AK19" s="123"/>
    </row>
    <row r="20" spans="1:37" ht="13.5" thickBot="1">
      <c r="A20" s="156"/>
      <c r="B20" s="142"/>
      <c r="C20" s="319"/>
      <c r="D20" s="148"/>
      <c r="E20" s="149"/>
      <c r="F20" s="122"/>
      <c r="G20" s="122"/>
      <c r="H20" s="122"/>
      <c r="I20" s="122"/>
      <c r="J20" s="122"/>
      <c r="K20" s="142"/>
      <c r="L20" s="319"/>
      <c r="M20" s="148"/>
      <c r="N20" s="149"/>
      <c r="O20" s="122"/>
      <c r="P20" s="122"/>
      <c r="Q20" s="122"/>
      <c r="R20" s="122"/>
      <c r="S20" s="123"/>
      <c r="T20" s="320" t="s">
        <v>132</v>
      </c>
      <c r="U20" s="239"/>
      <c r="V20" s="239"/>
      <c r="W20" s="239"/>
      <c r="X20" s="239"/>
      <c r="Y20" s="667"/>
      <c r="Z20" s="667"/>
      <c r="AA20" s="130"/>
      <c r="AB20" s="239"/>
      <c r="AC20" s="321" t="s">
        <v>1245</v>
      </c>
      <c r="AD20" s="239"/>
      <c r="AE20" s="239"/>
      <c r="AF20" s="239"/>
      <c r="AG20" s="239"/>
      <c r="AH20" s="667"/>
      <c r="AI20" s="667"/>
      <c r="AJ20" s="130"/>
      <c r="AK20" s="322"/>
    </row>
    <row r="21" spans="1:37" ht="12.75">
      <c r="A21" s="156"/>
      <c r="B21" s="142"/>
      <c r="C21" s="319"/>
      <c r="D21" s="148"/>
      <c r="E21" s="149"/>
      <c r="F21" s="122"/>
      <c r="G21" s="122"/>
      <c r="H21" s="122"/>
      <c r="I21" s="122"/>
      <c r="J21" s="122"/>
      <c r="K21" s="142"/>
      <c r="L21" s="319"/>
      <c r="M21" s="148"/>
      <c r="N21" s="149"/>
      <c r="O21" s="122"/>
      <c r="P21" s="122"/>
      <c r="Q21" s="122"/>
      <c r="R21" s="122"/>
      <c r="S21" s="123"/>
      <c r="T21" s="316" t="s">
        <v>1246</v>
      </c>
      <c r="U21" s="314"/>
      <c r="V21" s="314"/>
      <c r="W21" s="314"/>
      <c r="X21" s="314"/>
      <c r="Y21" s="314"/>
      <c r="Z21" s="314"/>
      <c r="AA21" s="314"/>
      <c r="AB21" s="314"/>
      <c r="AC21" s="313" t="s">
        <v>1247</v>
      </c>
      <c r="AD21" s="314"/>
      <c r="AE21" s="314"/>
      <c r="AF21" s="314"/>
      <c r="AG21" s="314"/>
      <c r="AH21" s="314"/>
      <c r="AI21" s="314"/>
      <c r="AJ21" s="314"/>
      <c r="AK21" s="315"/>
    </row>
    <row r="22" spans="1:37" ht="12.75">
      <c r="A22" s="156"/>
      <c r="B22" s="142"/>
      <c r="C22" s="319"/>
      <c r="D22" s="148"/>
      <c r="E22" s="149"/>
      <c r="F22" s="122"/>
      <c r="G22" s="122"/>
      <c r="H22" s="122"/>
      <c r="I22" s="122"/>
      <c r="J22" s="122"/>
      <c r="K22" s="142"/>
      <c r="L22" s="319"/>
      <c r="M22" s="148"/>
      <c r="N22" s="149"/>
      <c r="O22" s="122"/>
      <c r="P22" s="122"/>
      <c r="Q22" s="122"/>
      <c r="R22" s="122"/>
      <c r="S22" s="123"/>
      <c r="T22" s="145"/>
      <c r="U22" s="145"/>
      <c r="V22" s="145"/>
      <c r="W22" s="145"/>
      <c r="X22" s="145"/>
      <c r="Y22" s="145"/>
      <c r="Z22" s="145"/>
      <c r="AA22" s="145"/>
      <c r="AB22" s="145"/>
      <c r="AC22" s="317"/>
      <c r="AD22" s="145"/>
      <c r="AE22" s="145"/>
      <c r="AF22" s="145"/>
      <c r="AG22" s="145"/>
      <c r="AH22" s="145"/>
      <c r="AI22" s="145"/>
      <c r="AJ22" s="145"/>
      <c r="AK22" s="318"/>
    </row>
    <row r="23" spans="1:37" ht="12.75">
      <c r="A23" s="156"/>
      <c r="B23" s="142"/>
      <c r="C23" s="319"/>
      <c r="D23" s="148"/>
      <c r="E23" s="149"/>
      <c r="F23" s="122"/>
      <c r="G23" s="122"/>
      <c r="H23" s="122"/>
      <c r="I23" s="122"/>
      <c r="J23" s="122"/>
      <c r="K23" s="142"/>
      <c r="L23" s="319"/>
      <c r="M23" s="148"/>
      <c r="N23" s="149"/>
      <c r="O23" s="122"/>
      <c r="P23" s="122"/>
      <c r="Q23" s="122"/>
      <c r="R23" s="122"/>
      <c r="S23" s="123"/>
      <c r="T23" s="120" t="s">
        <v>1142</v>
      </c>
      <c r="U23" s="120" t="s">
        <v>85</v>
      </c>
      <c r="V23" s="120" t="s">
        <v>86</v>
      </c>
      <c r="W23" s="725" t="s">
        <v>1209</v>
      </c>
      <c r="X23" s="725"/>
      <c r="Y23" s="725"/>
      <c r="Z23" s="725"/>
      <c r="AA23" s="725"/>
      <c r="AB23" s="725"/>
      <c r="AC23" s="119" t="s">
        <v>1142</v>
      </c>
      <c r="AD23" s="120" t="s">
        <v>85</v>
      </c>
      <c r="AE23" s="120" t="s">
        <v>86</v>
      </c>
      <c r="AF23" s="725" t="s">
        <v>1209</v>
      </c>
      <c r="AG23" s="725"/>
      <c r="AH23" s="725"/>
      <c r="AI23" s="725"/>
      <c r="AJ23" s="725"/>
      <c r="AK23" s="726"/>
    </row>
    <row r="24" spans="1:37" ht="12.75">
      <c r="A24" s="156">
        <v>10</v>
      </c>
      <c r="B24" s="142">
        <v>2</v>
      </c>
      <c r="C24" s="319" t="s">
        <v>219</v>
      </c>
      <c r="D24" s="148">
        <v>1450</v>
      </c>
      <c r="E24" s="149" t="s">
        <v>1248</v>
      </c>
      <c r="F24" s="122"/>
      <c r="G24" s="122"/>
      <c r="H24" s="122"/>
      <c r="I24" s="122"/>
      <c r="J24" s="122"/>
      <c r="K24" s="142">
        <v>2</v>
      </c>
      <c r="L24" s="319" t="s">
        <v>1499</v>
      </c>
      <c r="M24" s="148">
        <v>1450</v>
      </c>
      <c r="N24" s="149" t="s">
        <v>1248</v>
      </c>
      <c r="O24" s="122"/>
      <c r="P24" s="122"/>
      <c r="Q24" s="122"/>
      <c r="R24" s="122"/>
      <c r="S24" s="123"/>
      <c r="T24" s="319">
        <v>2</v>
      </c>
      <c r="U24" s="319" t="s">
        <v>1686</v>
      </c>
      <c r="V24" s="148">
        <v>1450</v>
      </c>
      <c r="W24" s="149" t="s">
        <v>1248</v>
      </c>
      <c r="X24" s="122"/>
      <c r="Y24" s="122"/>
      <c r="Z24" s="122"/>
      <c r="AA24" s="122"/>
      <c r="AB24" s="122"/>
      <c r="AC24" s="142">
        <v>1</v>
      </c>
      <c r="AD24" s="319" t="s">
        <v>1687</v>
      </c>
      <c r="AE24" s="148">
        <v>1450</v>
      </c>
      <c r="AF24" s="149" t="s">
        <v>1248</v>
      </c>
      <c r="AG24" s="122"/>
      <c r="AH24" s="122"/>
      <c r="AI24" s="122"/>
      <c r="AJ24" s="122"/>
      <c r="AK24" s="123"/>
    </row>
    <row r="25" spans="1:37" ht="12.75">
      <c r="A25" s="156">
        <v>11</v>
      </c>
      <c r="B25" s="142">
        <v>2</v>
      </c>
      <c r="C25" s="319" t="s">
        <v>219</v>
      </c>
      <c r="D25" s="148">
        <v>1451</v>
      </c>
      <c r="E25" s="149" t="s">
        <v>1249</v>
      </c>
      <c r="F25" s="122"/>
      <c r="G25" s="122"/>
      <c r="H25" s="122"/>
      <c r="I25" s="122"/>
      <c r="J25" s="122"/>
      <c r="K25" s="142">
        <v>2</v>
      </c>
      <c r="L25" s="319" t="s">
        <v>1499</v>
      </c>
      <c r="M25" s="148">
        <v>1451</v>
      </c>
      <c r="N25" s="149" t="s">
        <v>1249</v>
      </c>
      <c r="O25" s="122"/>
      <c r="P25" s="122"/>
      <c r="Q25" s="122"/>
      <c r="R25" s="122"/>
      <c r="S25" s="123"/>
      <c r="T25" s="319">
        <v>2</v>
      </c>
      <c r="U25" s="319" t="s">
        <v>1686</v>
      </c>
      <c r="V25" s="148">
        <v>1451</v>
      </c>
      <c r="W25" s="149" t="s">
        <v>1249</v>
      </c>
      <c r="X25" s="122"/>
      <c r="Y25" s="122"/>
      <c r="Z25" s="122"/>
      <c r="AA25" s="122"/>
      <c r="AB25" s="122"/>
      <c r="AC25" s="142">
        <v>1</v>
      </c>
      <c r="AD25" s="319" t="s">
        <v>1687</v>
      </c>
      <c r="AE25" s="148">
        <v>1451</v>
      </c>
      <c r="AF25" s="149" t="s">
        <v>1249</v>
      </c>
      <c r="AG25" s="122"/>
      <c r="AH25" s="122"/>
      <c r="AI25" s="122"/>
      <c r="AJ25" s="122"/>
      <c r="AK25" s="123"/>
    </row>
    <row r="26" spans="1:37" ht="12.75">
      <c r="A26" s="156">
        <v>12</v>
      </c>
      <c r="B26" s="142">
        <v>2</v>
      </c>
      <c r="C26" s="319" t="s">
        <v>219</v>
      </c>
      <c r="D26" s="148">
        <v>1452</v>
      </c>
      <c r="E26" s="149" t="s">
        <v>1250</v>
      </c>
      <c r="F26" s="122"/>
      <c r="G26" s="122"/>
      <c r="H26" s="122"/>
      <c r="I26" s="122"/>
      <c r="J26" s="122"/>
      <c r="K26" s="142">
        <v>2</v>
      </c>
      <c r="L26" s="319" t="s">
        <v>1499</v>
      </c>
      <c r="M26" s="148">
        <v>1452</v>
      </c>
      <c r="N26" s="149" t="s">
        <v>1250</v>
      </c>
      <c r="O26" s="122"/>
      <c r="P26" s="122"/>
      <c r="Q26" s="122"/>
      <c r="R26" s="122"/>
      <c r="S26" s="123"/>
      <c r="T26" s="319">
        <v>2</v>
      </c>
      <c r="U26" s="319" t="s">
        <v>1686</v>
      </c>
      <c r="V26" s="148">
        <v>1452</v>
      </c>
      <c r="W26" s="149" t="s">
        <v>1250</v>
      </c>
      <c r="X26" s="122"/>
      <c r="Y26" s="122"/>
      <c r="Z26" s="122"/>
      <c r="AA26" s="122"/>
      <c r="AB26" s="122"/>
      <c r="AC26" s="142">
        <v>1</v>
      </c>
      <c r="AD26" s="319" t="s">
        <v>1687</v>
      </c>
      <c r="AE26" s="148">
        <v>1452</v>
      </c>
      <c r="AF26" s="149" t="s">
        <v>1250</v>
      </c>
      <c r="AG26" s="122"/>
      <c r="AH26" s="122"/>
      <c r="AI26" s="122"/>
      <c r="AJ26" s="122"/>
      <c r="AK26" s="123"/>
    </row>
    <row r="27" spans="1:37" ht="12.75">
      <c r="A27" s="156">
        <v>13</v>
      </c>
      <c r="B27" s="142">
        <v>2</v>
      </c>
      <c r="C27" s="319" t="s">
        <v>219</v>
      </c>
      <c r="D27" s="148">
        <v>1601</v>
      </c>
      <c r="E27" s="149" t="s">
        <v>1437</v>
      </c>
      <c r="F27" s="122"/>
      <c r="G27" s="122"/>
      <c r="H27" s="122"/>
      <c r="I27" s="122"/>
      <c r="J27" s="122"/>
      <c r="K27" s="142">
        <v>2</v>
      </c>
      <c r="L27" s="319" t="s">
        <v>1499</v>
      </c>
      <c r="M27" s="148">
        <v>1601</v>
      </c>
      <c r="N27" s="149" t="s">
        <v>1437</v>
      </c>
      <c r="O27" s="122"/>
      <c r="P27" s="122"/>
      <c r="Q27" s="122"/>
      <c r="R27" s="122"/>
      <c r="S27" s="123"/>
      <c r="T27" s="319">
        <v>2</v>
      </c>
      <c r="U27" s="319" t="s">
        <v>1686</v>
      </c>
      <c r="V27" s="148">
        <v>1601</v>
      </c>
      <c r="W27" s="149" t="s">
        <v>1437</v>
      </c>
      <c r="X27" s="122"/>
      <c r="Y27" s="122"/>
      <c r="Z27" s="122"/>
      <c r="AA27" s="122"/>
      <c r="AB27" s="122"/>
      <c r="AC27" s="142">
        <v>1</v>
      </c>
      <c r="AD27" s="319" t="s">
        <v>1687</v>
      </c>
      <c r="AE27" s="148">
        <v>1601</v>
      </c>
      <c r="AF27" s="149" t="s">
        <v>1437</v>
      </c>
      <c r="AG27" s="122"/>
      <c r="AH27" s="122"/>
      <c r="AI27" s="122"/>
      <c r="AJ27" s="122"/>
      <c r="AK27" s="123"/>
    </row>
    <row r="28" spans="1:37" ht="12.75">
      <c r="A28" s="156">
        <v>14</v>
      </c>
      <c r="B28" s="142">
        <v>2</v>
      </c>
      <c r="C28" s="319" t="s">
        <v>219</v>
      </c>
      <c r="D28" s="148">
        <v>1602</v>
      </c>
      <c r="E28" s="149" t="s">
        <v>1438</v>
      </c>
      <c r="F28" s="122"/>
      <c r="G28" s="122"/>
      <c r="H28" s="122"/>
      <c r="I28" s="122"/>
      <c r="J28" s="122"/>
      <c r="K28" s="142">
        <v>2</v>
      </c>
      <c r="L28" s="319" t="s">
        <v>1499</v>
      </c>
      <c r="M28" s="148">
        <v>1602</v>
      </c>
      <c r="N28" s="149" t="s">
        <v>1438</v>
      </c>
      <c r="O28" s="122"/>
      <c r="P28" s="122"/>
      <c r="Q28" s="122"/>
      <c r="R28" s="122"/>
      <c r="S28" s="123"/>
      <c r="T28" s="319">
        <v>2</v>
      </c>
      <c r="U28" s="319" t="s">
        <v>1686</v>
      </c>
      <c r="V28" s="148">
        <v>1602</v>
      </c>
      <c r="W28" s="149" t="s">
        <v>1438</v>
      </c>
      <c r="X28" s="122"/>
      <c r="Y28" s="122"/>
      <c r="Z28" s="122"/>
      <c r="AA28" s="122"/>
      <c r="AB28" s="122"/>
      <c r="AC28" s="142">
        <v>1</v>
      </c>
      <c r="AD28" s="319" t="s">
        <v>1687</v>
      </c>
      <c r="AE28" s="148">
        <v>1602</v>
      </c>
      <c r="AF28" s="149" t="s">
        <v>1438</v>
      </c>
      <c r="AG28" s="122"/>
      <c r="AH28" s="122"/>
      <c r="AI28" s="122"/>
      <c r="AJ28" s="122"/>
      <c r="AK28" s="123"/>
    </row>
    <row r="29" spans="1:37" ht="12.75">
      <c r="A29" s="156">
        <v>15</v>
      </c>
      <c r="B29" s="142">
        <v>2</v>
      </c>
      <c r="C29" s="319" t="s">
        <v>219</v>
      </c>
      <c r="D29" s="148">
        <v>1801</v>
      </c>
      <c r="E29" s="149" t="s">
        <v>1439</v>
      </c>
      <c r="F29" s="122"/>
      <c r="G29" s="122"/>
      <c r="H29" s="122"/>
      <c r="I29" s="122"/>
      <c r="J29" s="122"/>
      <c r="K29" s="142">
        <v>2</v>
      </c>
      <c r="L29" s="319" t="s">
        <v>1499</v>
      </c>
      <c r="M29" s="148">
        <v>1801</v>
      </c>
      <c r="N29" s="149" t="s">
        <v>1439</v>
      </c>
      <c r="O29" s="122"/>
      <c r="P29" s="122"/>
      <c r="Q29" s="122"/>
      <c r="R29" s="122"/>
      <c r="S29" s="123"/>
      <c r="T29" s="319">
        <v>2</v>
      </c>
      <c r="U29" s="319" t="s">
        <v>1686</v>
      </c>
      <c r="V29" s="148">
        <v>1801</v>
      </c>
      <c r="W29" s="149" t="s">
        <v>1439</v>
      </c>
      <c r="X29" s="122"/>
      <c r="Y29" s="122"/>
      <c r="Z29" s="122"/>
      <c r="AA29" s="122"/>
      <c r="AB29" s="122"/>
      <c r="AC29" s="142">
        <v>1</v>
      </c>
      <c r="AD29" s="319" t="s">
        <v>1687</v>
      </c>
      <c r="AE29" s="148">
        <v>1801</v>
      </c>
      <c r="AF29" s="149" t="s">
        <v>1439</v>
      </c>
      <c r="AG29" s="122"/>
      <c r="AH29" s="122"/>
      <c r="AI29" s="122"/>
      <c r="AJ29" s="122"/>
      <c r="AK29" s="123"/>
    </row>
    <row r="30" spans="1:37" ht="12.75">
      <c r="A30" s="156">
        <v>16</v>
      </c>
      <c r="B30" s="142">
        <v>2</v>
      </c>
      <c r="C30" s="319" t="s">
        <v>219</v>
      </c>
      <c r="D30" s="148">
        <v>1802</v>
      </c>
      <c r="E30" s="149" t="s">
        <v>1440</v>
      </c>
      <c r="F30" s="122"/>
      <c r="G30" s="122"/>
      <c r="H30" s="122"/>
      <c r="I30" s="122"/>
      <c r="J30" s="122"/>
      <c r="K30" s="142">
        <v>2</v>
      </c>
      <c r="L30" s="319" t="s">
        <v>1499</v>
      </c>
      <c r="M30" s="148">
        <v>1802</v>
      </c>
      <c r="N30" s="149" t="s">
        <v>1440</v>
      </c>
      <c r="O30" s="122"/>
      <c r="P30" s="122"/>
      <c r="Q30" s="122"/>
      <c r="R30" s="122"/>
      <c r="S30" s="123"/>
      <c r="T30" s="319">
        <v>2</v>
      </c>
      <c r="U30" s="319" t="s">
        <v>1686</v>
      </c>
      <c r="V30" s="148">
        <v>1802</v>
      </c>
      <c r="W30" s="149" t="s">
        <v>1440</v>
      </c>
      <c r="X30" s="122"/>
      <c r="Y30" s="122"/>
      <c r="Z30" s="122"/>
      <c r="AA30" s="122"/>
      <c r="AB30" s="122"/>
      <c r="AC30" s="142">
        <v>1</v>
      </c>
      <c r="AD30" s="319" t="s">
        <v>1687</v>
      </c>
      <c r="AE30" s="148">
        <v>1802</v>
      </c>
      <c r="AF30" s="149" t="s">
        <v>1440</v>
      </c>
      <c r="AG30" s="122"/>
      <c r="AH30" s="122"/>
      <c r="AI30" s="122"/>
      <c r="AJ30" s="122"/>
      <c r="AK30" s="123"/>
    </row>
    <row r="31" spans="1:37" ht="12.75">
      <c r="A31" s="156">
        <v>17</v>
      </c>
      <c r="B31" s="142">
        <v>2</v>
      </c>
      <c r="C31" s="319" t="s">
        <v>219</v>
      </c>
      <c r="D31" s="148">
        <v>1803</v>
      </c>
      <c r="E31" s="149" t="s">
        <v>1441</v>
      </c>
      <c r="F31" s="122"/>
      <c r="G31" s="122"/>
      <c r="H31" s="122"/>
      <c r="I31" s="122"/>
      <c r="J31" s="122"/>
      <c r="K31" s="142">
        <v>2</v>
      </c>
      <c r="L31" s="319" t="s">
        <v>1499</v>
      </c>
      <c r="M31" s="148">
        <v>1803</v>
      </c>
      <c r="N31" s="149" t="s">
        <v>1441</v>
      </c>
      <c r="O31" s="122"/>
      <c r="P31" s="122"/>
      <c r="Q31" s="122"/>
      <c r="R31" s="122"/>
      <c r="S31" s="123"/>
      <c r="T31" s="319">
        <v>2</v>
      </c>
      <c r="U31" s="319" t="s">
        <v>1686</v>
      </c>
      <c r="V31" s="148">
        <v>1803</v>
      </c>
      <c r="W31" s="149" t="s">
        <v>1441</v>
      </c>
      <c r="X31" s="122"/>
      <c r="Y31" s="122"/>
      <c r="Z31" s="122"/>
      <c r="AA31" s="122"/>
      <c r="AB31" s="122"/>
      <c r="AC31" s="142">
        <v>1</v>
      </c>
      <c r="AD31" s="319" t="s">
        <v>1687</v>
      </c>
      <c r="AE31" s="148">
        <v>1803</v>
      </c>
      <c r="AF31" s="149" t="s">
        <v>1441</v>
      </c>
      <c r="AG31" s="122"/>
      <c r="AH31" s="122"/>
      <c r="AI31" s="122"/>
      <c r="AJ31" s="122"/>
      <c r="AK31" s="123"/>
    </row>
    <row r="32" spans="1:37" ht="12.75">
      <c r="A32" s="156">
        <v>18</v>
      </c>
      <c r="B32" s="142">
        <v>2</v>
      </c>
      <c r="C32" s="319" t="s">
        <v>219</v>
      </c>
      <c r="D32" s="148">
        <v>2001</v>
      </c>
      <c r="E32" s="149" t="s">
        <v>1442</v>
      </c>
      <c r="F32" s="122"/>
      <c r="G32" s="122"/>
      <c r="H32" s="122"/>
      <c r="I32" s="122"/>
      <c r="J32" s="122"/>
      <c r="K32" s="142">
        <v>2</v>
      </c>
      <c r="L32" s="319" t="s">
        <v>1499</v>
      </c>
      <c r="M32" s="148">
        <v>2001</v>
      </c>
      <c r="N32" s="149" t="s">
        <v>1442</v>
      </c>
      <c r="O32" s="122"/>
      <c r="P32" s="122"/>
      <c r="Q32" s="122"/>
      <c r="R32" s="122"/>
      <c r="S32" s="123"/>
      <c r="T32" s="319">
        <v>2</v>
      </c>
      <c r="U32" s="319" t="s">
        <v>1686</v>
      </c>
      <c r="V32" s="148">
        <v>2001</v>
      </c>
      <c r="W32" s="149" t="s">
        <v>1442</v>
      </c>
      <c r="X32" s="122"/>
      <c r="Y32" s="122"/>
      <c r="Z32" s="122"/>
      <c r="AA32" s="122"/>
      <c r="AB32" s="122"/>
      <c r="AC32" s="142">
        <v>1</v>
      </c>
      <c r="AD32" s="319" t="s">
        <v>1687</v>
      </c>
      <c r="AE32" s="148">
        <v>2001</v>
      </c>
      <c r="AF32" s="149" t="s">
        <v>1442</v>
      </c>
      <c r="AG32" s="122"/>
      <c r="AH32" s="122"/>
      <c r="AI32" s="122"/>
      <c r="AJ32" s="122"/>
      <c r="AK32" s="123"/>
    </row>
    <row r="33" spans="1:37" ht="13.5" thickBot="1">
      <c r="A33" s="156"/>
      <c r="B33" s="142"/>
      <c r="C33" s="319"/>
      <c r="D33" s="148"/>
      <c r="E33" s="149"/>
      <c r="F33" s="122"/>
      <c r="G33" s="122"/>
      <c r="H33" s="122"/>
      <c r="I33" s="122"/>
      <c r="J33" s="122"/>
      <c r="K33" s="323"/>
      <c r="L33" s="324"/>
      <c r="M33" s="325"/>
      <c r="N33" s="326"/>
      <c r="O33" s="124"/>
      <c r="P33" s="124"/>
      <c r="Q33" s="124"/>
      <c r="R33" s="122"/>
      <c r="S33" s="327"/>
      <c r="T33" s="320" t="s">
        <v>132</v>
      </c>
      <c r="U33" s="239"/>
      <c r="V33" s="239"/>
      <c r="W33" s="239"/>
      <c r="X33" s="239"/>
      <c r="Y33" s="667"/>
      <c r="Z33" s="667"/>
      <c r="AA33" s="130"/>
      <c r="AB33" s="239"/>
      <c r="AC33" s="321" t="s">
        <v>1245</v>
      </c>
      <c r="AD33" s="239"/>
      <c r="AE33" s="239"/>
      <c r="AF33" s="239"/>
      <c r="AG33" s="239"/>
      <c r="AH33" s="667"/>
      <c r="AI33" s="667"/>
      <c r="AJ33" s="130"/>
      <c r="AK33" s="322"/>
    </row>
    <row r="34" spans="1:37" ht="13.5" thickBot="1">
      <c r="A34" s="156"/>
      <c r="B34" s="142"/>
      <c r="C34" s="319"/>
      <c r="D34" s="148"/>
      <c r="E34" s="149"/>
      <c r="F34" s="122"/>
      <c r="G34" s="122"/>
      <c r="H34" s="122"/>
      <c r="I34" s="122"/>
      <c r="J34" s="122"/>
      <c r="K34" s="321" t="s">
        <v>1443</v>
      </c>
      <c r="L34" s="239"/>
      <c r="M34" s="239"/>
      <c r="N34" s="239"/>
      <c r="O34" s="239"/>
      <c r="P34" s="667"/>
      <c r="Q34" s="667"/>
      <c r="R34" s="130"/>
      <c r="S34" s="322"/>
      <c r="AC34" s="113"/>
      <c r="AD34" s="1"/>
      <c r="AE34" s="1"/>
      <c r="AF34" s="1"/>
      <c r="AG34" s="1"/>
      <c r="AH34" s="1"/>
      <c r="AI34" s="1"/>
      <c r="AJ34" s="1"/>
      <c r="AK34" s="114"/>
    </row>
    <row r="35" spans="1:38" ht="12.75">
      <c r="A35" s="156"/>
      <c r="B35" s="142"/>
      <c r="C35" s="319"/>
      <c r="D35" s="148"/>
      <c r="E35" s="149"/>
      <c r="F35" s="122"/>
      <c r="G35" s="122"/>
      <c r="H35" s="122"/>
      <c r="I35" s="122"/>
      <c r="J35" s="122"/>
      <c r="K35" s="313" t="s">
        <v>1444</v>
      </c>
      <c r="L35" s="316"/>
      <c r="M35" s="316"/>
      <c r="N35" s="316"/>
      <c r="O35" s="316"/>
      <c r="P35" s="316"/>
      <c r="Q35" s="316"/>
      <c r="R35" s="316"/>
      <c r="S35" s="316"/>
      <c r="T35" s="313" t="s">
        <v>1445</v>
      </c>
      <c r="U35" s="314"/>
      <c r="V35" s="314"/>
      <c r="W35" s="314"/>
      <c r="X35" s="314"/>
      <c r="Y35" s="314"/>
      <c r="Z35" s="314"/>
      <c r="AA35" s="314"/>
      <c r="AB35" s="314"/>
      <c r="AC35" s="313" t="s">
        <v>1446</v>
      </c>
      <c r="AD35" s="314"/>
      <c r="AE35" s="314"/>
      <c r="AF35" s="314"/>
      <c r="AG35" s="314"/>
      <c r="AH35" s="314"/>
      <c r="AI35" s="314"/>
      <c r="AJ35" s="314"/>
      <c r="AK35" s="315"/>
      <c r="AL35" s="1"/>
    </row>
    <row r="36" spans="1:38" ht="12.75">
      <c r="A36" s="156"/>
      <c r="B36" s="142"/>
      <c r="C36" s="319"/>
      <c r="D36" s="148"/>
      <c r="E36" s="149"/>
      <c r="F36" s="122"/>
      <c r="G36" s="122"/>
      <c r="H36" s="122"/>
      <c r="I36" s="122"/>
      <c r="J36" s="122"/>
      <c r="K36" s="328"/>
      <c r="L36" s="122"/>
      <c r="M36" s="122"/>
      <c r="N36" s="122"/>
      <c r="O36" s="122"/>
      <c r="P36" s="122"/>
      <c r="Q36" s="122"/>
      <c r="R36" s="122"/>
      <c r="S36" s="122"/>
      <c r="T36" s="317"/>
      <c r="U36" s="145"/>
      <c r="V36" s="145"/>
      <c r="W36" s="145"/>
      <c r="X36" s="145"/>
      <c r="Y36" s="145"/>
      <c r="Z36" s="145"/>
      <c r="AA36" s="145"/>
      <c r="AB36" s="145"/>
      <c r="AC36" s="317"/>
      <c r="AD36" s="145"/>
      <c r="AE36" s="145"/>
      <c r="AF36" s="145"/>
      <c r="AG36" s="145"/>
      <c r="AH36" s="145"/>
      <c r="AI36" s="145"/>
      <c r="AJ36" s="145"/>
      <c r="AK36" s="318"/>
      <c r="AL36" s="1"/>
    </row>
    <row r="37" spans="1:38" ht="12.75">
      <c r="A37" s="156"/>
      <c r="B37" s="142"/>
      <c r="C37" s="319"/>
      <c r="D37" s="148"/>
      <c r="E37" s="149"/>
      <c r="F37" s="122"/>
      <c r="G37" s="122"/>
      <c r="H37" s="122"/>
      <c r="I37" s="122"/>
      <c r="J37" s="122"/>
      <c r="K37" s="119" t="s">
        <v>1142</v>
      </c>
      <c r="L37" s="120" t="s">
        <v>85</v>
      </c>
      <c r="M37" s="120" t="s">
        <v>86</v>
      </c>
      <c r="N37" s="725" t="s">
        <v>1209</v>
      </c>
      <c r="O37" s="725"/>
      <c r="P37" s="725"/>
      <c r="Q37" s="725"/>
      <c r="R37" s="725"/>
      <c r="S37" s="725"/>
      <c r="T37" s="119" t="s">
        <v>1142</v>
      </c>
      <c r="U37" s="120" t="s">
        <v>85</v>
      </c>
      <c r="V37" s="120" t="s">
        <v>86</v>
      </c>
      <c r="W37" s="725" t="s">
        <v>1209</v>
      </c>
      <c r="X37" s="725"/>
      <c r="Y37" s="725"/>
      <c r="Z37" s="725"/>
      <c r="AA37" s="725"/>
      <c r="AB37" s="725"/>
      <c r="AC37" s="119" t="s">
        <v>1142</v>
      </c>
      <c r="AD37" s="120" t="s">
        <v>85</v>
      </c>
      <c r="AE37" s="120" t="s">
        <v>86</v>
      </c>
      <c r="AF37" s="725" t="s">
        <v>1209</v>
      </c>
      <c r="AG37" s="725"/>
      <c r="AH37" s="725"/>
      <c r="AI37" s="725"/>
      <c r="AJ37" s="725"/>
      <c r="AK37" s="726"/>
      <c r="AL37" s="1"/>
    </row>
    <row r="38" spans="1:38" ht="12.75">
      <c r="A38" s="156">
        <v>19</v>
      </c>
      <c r="B38" s="142">
        <v>2</v>
      </c>
      <c r="C38" s="319" t="s">
        <v>219</v>
      </c>
      <c r="D38" s="148">
        <v>2005</v>
      </c>
      <c r="E38" s="149" t="s">
        <v>1447</v>
      </c>
      <c r="F38" s="122"/>
      <c r="G38" s="122"/>
      <c r="H38" s="122"/>
      <c r="I38" s="122"/>
      <c r="J38" s="122"/>
      <c r="K38" s="142">
        <v>2</v>
      </c>
      <c r="L38" s="319" t="s">
        <v>1499</v>
      </c>
      <c r="M38" s="148">
        <v>2005</v>
      </c>
      <c r="N38" s="149" t="s">
        <v>1447</v>
      </c>
      <c r="O38" s="122"/>
      <c r="P38" s="122"/>
      <c r="Q38" s="122"/>
      <c r="R38" s="122"/>
      <c r="S38" s="122"/>
      <c r="T38" s="142">
        <v>2</v>
      </c>
      <c r="U38" s="319" t="s">
        <v>1686</v>
      </c>
      <c r="V38" s="148">
        <v>2005</v>
      </c>
      <c r="W38" s="149" t="s">
        <v>1447</v>
      </c>
      <c r="X38" s="122"/>
      <c r="Y38" s="122"/>
      <c r="Z38" s="122"/>
      <c r="AA38" s="122"/>
      <c r="AB38" s="122"/>
      <c r="AC38" s="142">
        <v>1</v>
      </c>
      <c r="AD38" s="319" t="s">
        <v>1687</v>
      </c>
      <c r="AE38" s="148">
        <v>2005</v>
      </c>
      <c r="AF38" s="149" t="s">
        <v>1447</v>
      </c>
      <c r="AG38" s="122"/>
      <c r="AH38" s="122"/>
      <c r="AI38" s="122"/>
      <c r="AJ38" s="122"/>
      <c r="AK38" s="123"/>
      <c r="AL38" s="1"/>
    </row>
    <row r="39" spans="1:38" ht="12.75">
      <c r="A39" s="156">
        <v>20</v>
      </c>
      <c r="B39" s="142">
        <v>2</v>
      </c>
      <c r="C39" s="319" t="s">
        <v>219</v>
      </c>
      <c r="D39" s="148">
        <v>2006</v>
      </c>
      <c r="E39" s="149" t="s">
        <v>1448</v>
      </c>
      <c r="F39" s="122"/>
      <c r="G39" s="122"/>
      <c r="H39" s="122"/>
      <c r="I39" s="122"/>
      <c r="J39" s="122"/>
      <c r="K39" s="142">
        <v>2</v>
      </c>
      <c r="L39" s="319" t="s">
        <v>1499</v>
      </c>
      <c r="M39" s="148">
        <v>2006</v>
      </c>
      <c r="N39" s="149" t="s">
        <v>1448</v>
      </c>
      <c r="O39" s="122"/>
      <c r="P39" s="122"/>
      <c r="Q39" s="122"/>
      <c r="R39" s="122"/>
      <c r="S39" s="122"/>
      <c r="T39" s="142">
        <v>2</v>
      </c>
      <c r="U39" s="319" t="s">
        <v>1686</v>
      </c>
      <c r="V39" s="148">
        <v>2006</v>
      </c>
      <c r="W39" s="149" t="s">
        <v>1448</v>
      </c>
      <c r="X39" s="122"/>
      <c r="Y39" s="122"/>
      <c r="Z39" s="122"/>
      <c r="AA39" s="122"/>
      <c r="AB39" s="122"/>
      <c r="AC39" s="142">
        <v>1</v>
      </c>
      <c r="AD39" s="319" t="s">
        <v>1687</v>
      </c>
      <c r="AE39" s="148">
        <v>2006</v>
      </c>
      <c r="AF39" s="149" t="s">
        <v>1448</v>
      </c>
      <c r="AG39" s="122"/>
      <c r="AH39" s="122"/>
      <c r="AI39" s="122"/>
      <c r="AJ39" s="122"/>
      <c r="AK39" s="123"/>
      <c r="AL39" s="1"/>
    </row>
    <row r="40" spans="1:38" ht="12.75">
      <c r="A40" s="156">
        <v>21</v>
      </c>
      <c r="B40" s="142">
        <v>2</v>
      </c>
      <c r="C40" s="319" t="s">
        <v>219</v>
      </c>
      <c r="D40" s="148">
        <v>2202</v>
      </c>
      <c r="E40" s="149" t="s">
        <v>1449</v>
      </c>
      <c r="F40" s="122"/>
      <c r="G40" s="122"/>
      <c r="H40" s="122"/>
      <c r="I40" s="122"/>
      <c r="J40" s="122"/>
      <c r="K40" s="142">
        <v>2</v>
      </c>
      <c r="L40" s="319" t="s">
        <v>1499</v>
      </c>
      <c r="M40" s="148">
        <v>2202</v>
      </c>
      <c r="N40" s="149" t="s">
        <v>1449</v>
      </c>
      <c r="O40" s="122"/>
      <c r="P40" s="122"/>
      <c r="Q40" s="122"/>
      <c r="R40" s="122"/>
      <c r="S40" s="122"/>
      <c r="T40" s="142">
        <v>2</v>
      </c>
      <c r="U40" s="319" t="s">
        <v>1686</v>
      </c>
      <c r="V40" s="148">
        <v>2202</v>
      </c>
      <c r="W40" s="149" t="s">
        <v>1449</v>
      </c>
      <c r="X40" s="122"/>
      <c r="Y40" s="122"/>
      <c r="Z40" s="122"/>
      <c r="AA40" s="122"/>
      <c r="AB40" s="122"/>
      <c r="AC40" s="142">
        <v>1</v>
      </c>
      <c r="AD40" s="319" t="s">
        <v>1687</v>
      </c>
      <c r="AE40" s="148">
        <v>2202</v>
      </c>
      <c r="AF40" s="149" t="s">
        <v>1449</v>
      </c>
      <c r="AG40" s="122"/>
      <c r="AH40" s="122"/>
      <c r="AI40" s="122"/>
      <c r="AJ40" s="122"/>
      <c r="AK40" s="123"/>
      <c r="AL40" s="1"/>
    </row>
    <row r="41" spans="1:38" ht="12.75">
      <c r="A41" s="156">
        <v>22</v>
      </c>
      <c r="B41" s="142">
        <v>2</v>
      </c>
      <c r="C41" s="319" t="s">
        <v>219</v>
      </c>
      <c r="D41" s="329">
        <v>2606</v>
      </c>
      <c r="E41" s="149" t="s">
        <v>1450</v>
      </c>
      <c r="F41" s="122"/>
      <c r="G41" s="122"/>
      <c r="H41" s="122"/>
      <c r="I41" s="122"/>
      <c r="J41" s="122"/>
      <c r="K41" s="142">
        <v>2</v>
      </c>
      <c r="L41" s="319" t="s">
        <v>1499</v>
      </c>
      <c r="M41" s="329">
        <v>2606</v>
      </c>
      <c r="N41" s="149" t="s">
        <v>1450</v>
      </c>
      <c r="O41" s="122"/>
      <c r="P41" s="122"/>
      <c r="Q41" s="122"/>
      <c r="R41" s="122"/>
      <c r="S41" s="122"/>
      <c r="T41" s="142">
        <v>2</v>
      </c>
      <c r="U41" s="319" t="s">
        <v>1686</v>
      </c>
      <c r="V41" s="329">
        <v>2606</v>
      </c>
      <c r="W41" s="149" t="s">
        <v>1450</v>
      </c>
      <c r="X41" s="122"/>
      <c r="Y41" s="122"/>
      <c r="Z41" s="122"/>
      <c r="AA41" s="122"/>
      <c r="AB41" s="122"/>
      <c r="AC41" s="142">
        <v>1</v>
      </c>
      <c r="AD41" s="319" t="s">
        <v>1687</v>
      </c>
      <c r="AE41" s="329">
        <v>2606</v>
      </c>
      <c r="AF41" s="149" t="s">
        <v>1450</v>
      </c>
      <c r="AG41" s="122"/>
      <c r="AH41" s="122"/>
      <c r="AI41" s="122"/>
      <c r="AJ41" s="122"/>
      <c r="AK41" s="123"/>
      <c r="AL41" s="1"/>
    </row>
    <row r="42" spans="1:38" ht="12.75">
      <c r="A42" s="156">
        <v>23</v>
      </c>
      <c r="B42" s="142">
        <v>2</v>
      </c>
      <c r="C42" s="319" t="s">
        <v>219</v>
      </c>
      <c r="D42" s="144">
        <v>2702</v>
      </c>
      <c r="E42" s="149" t="s">
        <v>1451</v>
      </c>
      <c r="F42" s="122"/>
      <c r="G42" s="122"/>
      <c r="H42" s="122"/>
      <c r="I42" s="122"/>
      <c r="J42" s="122"/>
      <c r="K42" s="142">
        <v>2</v>
      </c>
      <c r="L42" s="319" t="s">
        <v>1499</v>
      </c>
      <c r="M42" s="144">
        <v>2702</v>
      </c>
      <c r="N42" s="149" t="s">
        <v>1451</v>
      </c>
      <c r="O42" s="122"/>
      <c r="P42" s="122"/>
      <c r="Q42" s="122"/>
      <c r="R42" s="122"/>
      <c r="S42" s="122"/>
      <c r="T42" s="142">
        <v>2</v>
      </c>
      <c r="U42" s="319" t="s">
        <v>1686</v>
      </c>
      <c r="V42" s="144">
        <v>2702</v>
      </c>
      <c r="W42" s="149" t="s">
        <v>1451</v>
      </c>
      <c r="X42" s="122"/>
      <c r="Y42" s="122"/>
      <c r="Z42" s="122"/>
      <c r="AA42" s="122"/>
      <c r="AB42" s="122"/>
      <c r="AC42" s="142">
        <v>1</v>
      </c>
      <c r="AD42" s="319" t="s">
        <v>1687</v>
      </c>
      <c r="AE42" s="144">
        <v>2702</v>
      </c>
      <c r="AF42" s="149" t="s">
        <v>1451</v>
      </c>
      <c r="AG42" s="122"/>
      <c r="AH42" s="122"/>
      <c r="AI42" s="122"/>
      <c r="AJ42" s="122"/>
      <c r="AK42" s="123"/>
      <c r="AL42" s="1"/>
    </row>
    <row r="43" spans="1:38" ht="12.75">
      <c r="A43" s="156">
        <v>24</v>
      </c>
      <c r="B43" s="142">
        <v>2</v>
      </c>
      <c r="C43" s="319" t="s">
        <v>219</v>
      </c>
      <c r="D43" s="144">
        <v>2805</v>
      </c>
      <c r="E43" s="149" t="s">
        <v>1452</v>
      </c>
      <c r="F43" s="122"/>
      <c r="G43" s="122"/>
      <c r="H43" s="122"/>
      <c r="I43" s="122"/>
      <c r="J43" s="122"/>
      <c r="K43" s="142">
        <v>2</v>
      </c>
      <c r="L43" s="319" t="s">
        <v>1499</v>
      </c>
      <c r="M43" s="144">
        <v>2805</v>
      </c>
      <c r="N43" s="149" t="s">
        <v>1452</v>
      </c>
      <c r="O43" s="122"/>
      <c r="P43" s="122"/>
      <c r="Q43" s="122"/>
      <c r="R43" s="122"/>
      <c r="S43" s="122"/>
      <c r="T43" s="142">
        <v>2</v>
      </c>
      <c r="U43" s="319" t="s">
        <v>1686</v>
      </c>
      <c r="V43" s="144">
        <v>2805</v>
      </c>
      <c r="W43" s="149" t="s">
        <v>1452</v>
      </c>
      <c r="X43" s="122"/>
      <c r="Y43" s="122"/>
      <c r="Z43" s="122"/>
      <c r="AA43" s="122"/>
      <c r="AB43" s="122"/>
      <c r="AC43" s="142">
        <v>1</v>
      </c>
      <c r="AD43" s="319" t="s">
        <v>1687</v>
      </c>
      <c r="AE43" s="144">
        <v>2805</v>
      </c>
      <c r="AF43" s="149" t="s">
        <v>1452</v>
      </c>
      <c r="AG43" s="122"/>
      <c r="AH43" s="122"/>
      <c r="AI43" s="122"/>
      <c r="AJ43" s="122"/>
      <c r="AK43" s="123"/>
      <c r="AL43" s="1"/>
    </row>
    <row r="44" spans="1:38" ht="12.75">
      <c r="A44" s="156">
        <v>25</v>
      </c>
      <c r="B44" s="142">
        <v>2</v>
      </c>
      <c r="C44" s="319" t="s">
        <v>219</v>
      </c>
      <c r="D44" s="144">
        <v>4001</v>
      </c>
      <c r="E44" s="149" t="s">
        <v>1453</v>
      </c>
      <c r="F44" s="122"/>
      <c r="G44" s="122"/>
      <c r="H44" s="122"/>
      <c r="I44" s="122"/>
      <c r="J44" s="122"/>
      <c r="K44" s="142">
        <v>2</v>
      </c>
      <c r="L44" s="319" t="s">
        <v>1499</v>
      </c>
      <c r="M44" s="144">
        <v>4001</v>
      </c>
      <c r="N44" s="149" t="s">
        <v>1453</v>
      </c>
      <c r="O44" s="122"/>
      <c r="P44" s="122"/>
      <c r="Q44" s="122"/>
      <c r="R44" s="122"/>
      <c r="S44" s="122"/>
      <c r="T44" s="142">
        <v>2</v>
      </c>
      <c r="U44" s="319" t="s">
        <v>1686</v>
      </c>
      <c r="V44" s="144">
        <v>4001</v>
      </c>
      <c r="W44" s="149" t="s">
        <v>1453</v>
      </c>
      <c r="X44" s="122"/>
      <c r="Y44" s="122"/>
      <c r="Z44" s="122"/>
      <c r="AA44" s="122"/>
      <c r="AB44" s="122"/>
      <c r="AC44" s="142">
        <v>1</v>
      </c>
      <c r="AD44" s="319" t="s">
        <v>1687</v>
      </c>
      <c r="AE44" s="144">
        <v>4001</v>
      </c>
      <c r="AF44" s="149" t="s">
        <v>1453</v>
      </c>
      <c r="AG44" s="122"/>
      <c r="AH44" s="122"/>
      <c r="AI44" s="122"/>
      <c r="AJ44" s="122"/>
      <c r="AK44" s="123"/>
      <c r="AL44" s="1"/>
    </row>
    <row r="45" spans="1:38" ht="12.75">
      <c r="A45" s="156">
        <v>26</v>
      </c>
      <c r="B45" s="142">
        <v>2</v>
      </c>
      <c r="C45" s="319" t="s">
        <v>219</v>
      </c>
      <c r="D45" s="144">
        <v>4002</v>
      </c>
      <c r="E45" s="149" t="s">
        <v>1454</v>
      </c>
      <c r="F45" s="122"/>
      <c r="G45" s="122"/>
      <c r="H45" s="122"/>
      <c r="I45" s="122"/>
      <c r="J45" s="122"/>
      <c r="K45" s="142">
        <v>2</v>
      </c>
      <c r="L45" s="319" t="s">
        <v>1499</v>
      </c>
      <c r="M45" s="144">
        <v>4002</v>
      </c>
      <c r="N45" s="149" t="s">
        <v>1454</v>
      </c>
      <c r="O45" s="122"/>
      <c r="P45" s="122"/>
      <c r="Q45" s="122"/>
      <c r="R45" s="122"/>
      <c r="S45" s="122"/>
      <c r="T45" s="142">
        <v>2</v>
      </c>
      <c r="U45" s="319" t="s">
        <v>1686</v>
      </c>
      <c r="V45" s="144">
        <v>4002</v>
      </c>
      <c r="W45" s="149" t="s">
        <v>1454</v>
      </c>
      <c r="X45" s="122"/>
      <c r="Y45" s="122"/>
      <c r="Z45" s="122"/>
      <c r="AA45" s="122"/>
      <c r="AB45" s="122"/>
      <c r="AC45" s="142">
        <v>1</v>
      </c>
      <c r="AD45" s="319" t="s">
        <v>1687</v>
      </c>
      <c r="AE45" s="144">
        <v>4002</v>
      </c>
      <c r="AF45" s="149" t="s">
        <v>1454</v>
      </c>
      <c r="AG45" s="122"/>
      <c r="AH45" s="122"/>
      <c r="AI45" s="122"/>
      <c r="AJ45" s="122"/>
      <c r="AK45" s="123"/>
      <c r="AL45" s="1"/>
    </row>
    <row r="46" spans="1:38" ht="12.75">
      <c r="A46" s="156">
        <v>27</v>
      </c>
      <c r="B46" s="142">
        <v>2</v>
      </c>
      <c r="C46" s="319" t="s">
        <v>219</v>
      </c>
      <c r="D46" s="329">
        <v>5012</v>
      </c>
      <c r="E46" s="149" t="s">
        <v>1455</v>
      </c>
      <c r="F46" s="122"/>
      <c r="G46" s="122"/>
      <c r="H46" s="122"/>
      <c r="I46" s="122"/>
      <c r="J46" s="122"/>
      <c r="K46" s="142">
        <v>2</v>
      </c>
      <c r="L46" s="319" t="s">
        <v>1499</v>
      </c>
      <c r="M46" s="329">
        <v>5012</v>
      </c>
      <c r="N46" s="149" t="s">
        <v>1455</v>
      </c>
      <c r="O46" s="122"/>
      <c r="P46" s="122"/>
      <c r="Q46" s="122"/>
      <c r="R46" s="122"/>
      <c r="S46" s="122"/>
      <c r="T46" s="142">
        <v>2</v>
      </c>
      <c r="U46" s="319" t="s">
        <v>1686</v>
      </c>
      <c r="V46" s="329">
        <v>5012</v>
      </c>
      <c r="W46" s="149" t="s">
        <v>1455</v>
      </c>
      <c r="X46" s="122"/>
      <c r="Y46" s="122"/>
      <c r="Z46" s="122"/>
      <c r="AA46" s="122"/>
      <c r="AB46" s="122"/>
      <c r="AC46" s="142">
        <v>1</v>
      </c>
      <c r="AD46" s="319" t="s">
        <v>1687</v>
      </c>
      <c r="AE46" s="329">
        <v>5012</v>
      </c>
      <c r="AF46" s="149" t="s">
        <v>1455</v>
      </c>
      <c r="AG46" s="122"/>
      <c r="AH46" s="122"/>
      <c r="AI46" s="122"/>
      <c r="AJ46" s="122"/>
      <c r="AK46" s="123"/>
      <c r="AL46" s="1"/>
    </row>
    <row r="47" spans="1:38" ht="13.5" thickBot="1">
      <c r="A47" s="156"/>
      <c r="B47" s="142"/>
      <c r="C47" s="319"/>
      <c r="D47" s="329"/>
      <c r="E47" s="149"/>
      <c r="F47" s="122"/>
      <c r="G47" s="122"/>
      <c r="H47" s="122"/>
      <c r="I47" s="122"/>
      <c r="J47" s="122"/>
      <c r="K47" s="142"/>
      <c r="L47" s="319"/>
      <c r="M47" s="329"/>
      <c r="N47" s="149"/>
      <c r="O47" s="122"/>
      <c r="P47" s="122"/>
      <c r="Q47" s="122"/>
      <c r="R47" s="122"/>
      <c r="S47" s="122"/>
      <c r="T47" s="321" t="s">
        <v>132</v>
      </c>
      <c r="U47" s="239"/>
      <c r="V47" s="239"/>
      <c r="W47" s="239"/>
      <c r="X47" s="239"/>
      <c r="Y47" s="667"/>
      <c r="Z47" s="667"/>
      <c r="AA47" s="130"/>
      <c r="AB47" s="239"/>
      <c r="AC47" s="321" t="s">
        <v>1245</v>
      </c>
      <c r="AD47" s="239"/>
      <c r="AE47" s="239"/>
      <c r="AF47" s="239"/>
      <c r="AG47" s="239"/>
      <c r="AH47" s="667"/>
      <c r="AI47" s="667"/>
      <c r="AJ47" s="130"/>
      <c r="AK47" s="322"/>
      <c r="AL47" s="1"/>
    </row>
    <row r="48" spans="1:38" ht="12.75">
      <c r="A48" s="156"/>
      <c r="B48" s="142"/>
      <c r="C48" s="319"/>
      <c r="D48" s="329"/>
      <c r="E48" s="149"/>
      <c r="F48" s="122"/>
      <c r="G48" s="122"/>
      <c r="H48" s="122"/>
      <c r="I48" s="122"/>
      <c r="J48" s="122"/>
      <c r="K48" s="142"/>
      <c r="L48" s="319"/>
      <c r="M48" s="329"/>
      <c r="N48" s="149"/>
      <c r="O48" s="122"/>
      <c r="P48" s="122"/>
      <c r="Q48" s="122"/>
      <c r="R48" s="122"/>
      <c r="S48" s="122"/>
      <c r="T48" s="313" t="s">
        <v>1456</v>
      </c>
      <c r="U48" s="314"/>
      <c r="V48" s="314"/>
      <c r="W48" s="314"/>
      <c r="X48" s="314"/>
      <c r="Y48" s="314"/>
      <c r="Z48" s="314"/>
      <c r="AA48" s="314"/>
      <c r="AB48" s="314"/>
      <c r="AC48" s="313" t="s">
        <v>1457</v>
      </c>
      <c r="AD48" s="314"/>
      <c r="AE48" s="314"/>
      <c r="AF48" s="314"/>
      <c r="AG48" s="314"/>
      <c r="AH48" s="314"/>
      <c r="AI48" s="314"/>
      <c r="AJ48" s="314"/>
      <c r="AK48" s="315"/>
      <c r="AL48" s="1"/>
    </row>
    <row r="49" spans="1:38" ht="12.75">
      <c r="A49" s="156"/>
      <c r="B49" s="142"/>
      <c r="C49" s="319"/>
      <c r="D49" s="329"/>
      <c r="E49" s="149"/>
      <c r="F49" s="122"/>
      <c r="G49" s="122"/>
      <c r="H49" s="122"/>
      <c r="I49" s="122"/>
      <c r="J49" s="122"/>
      <c r="K49" s="142"/>
      <c r="L49" s="319"/>
      <c r="M49" s="329"/>
      <c r="N49" s="149"/>
      <c r="O49" s="122"/>
      <c r="P49" s="122"/>
      <c r="Q49" s="122"/>
      <c r="R49" s="122"/>
      <c r="S49" s="122"/>
      <c r="T49" s="317"/>
      <c r="U49" s="145"/>
      <c r="V49" s="145"/>
      <c r="W49" s="145"/>
      <c r="X49" s="145"/>
      <c r="Y49" s="145"/>
      <c r="Z49" s="145"/>
      <c r="AA49" s="145"/>
      <c r="AB49" s="145"/>
      <c r="AC49" s="317"/>
      <c r="AD49" s="145"/>
      <c r="AE49" s="145"/>
      <c r="AF49" s="145"/>
      <c r="AG49" s="145"/>
      <c r="AH49" s="145"/>
      <c r="AI49" s="145"/>
      <c r="AJ49" s="145"/>
      <c r="AK49" s="318"/>
      <c r="AL49" s="1"/>
    </row>
    <row r="50" spans="1:38" ht="12.75">
      <c r="A50" s="156"/>
      <c r="B50" s="142"/>
      <c r="C50" s="319"/>
      <c r="D50" s="329"/>
      <c r="E50" s="149"/>
      <c r="F50" s="122"/>
      <c r="G50" s="122"/>
      <c r="H50" s="122"/>
      <c r="I50" s="122"/>
      <c r="J50" s="122"/>
      <c r="K50" s="142"/>
      <c r="L50" s="319"/>
      <c r="M50" s="329"/>
      <c r="N50" s="149"/>
      <c r="O50" s="122"/>
      <c r="P50" s="122"/>
      <c r="Q50" s="122"/>
      <c r="R50" s="122"/>
      <c r="S50" s="122"/>
      <c r="T50" s="119" t="s">
        <v>1142</v>
      </c>
      <c r="U50" s="120" t="s">
        <v>85</v>
      </c>
      <c r="V50" s="120" t="s">
        <v>86</v>
      </c>
      <c r="W50" s="725" t="s">
        <v>1209</v>
      </c>
      <c r="X50" s="725"/>
      <c r="Y50" s="725"/>
      <c r="Z50" s="725"/>
      <c r="AA50" s="725"/>
      <c r="AB50" s="725"/>
      <c r="AC50" s="119" t="s">
        <v>1142</v>
      </c>
      <c r="AD50" s="120" t="s">
        <v>85</v>
      </c>
      <c r="AE50" s="120" t="s">
        <v>86</v>
      </c>
      <c r="AF50" s="725" t="s">
        <v>1209</v>
      </c>
      <c r="AG50" s="725"/>
      <c r="AH50" s="725"/>
      <c r="AI50" s="725"/>
      <c r="AJ50" s="725"/>
      <c r="AK50" s="726"/>
      <c r="AL50" s="1"/>
    </row>
    <row r="51" spans="1:38" ht="12.75">
      <c r="A51" s="156">
        <v>28</v>
      </c>
      <c r="B51" s="142">
        <v>2</v>
      </c>
      <c r="C51" s="319" t="s">
        <v>219</v>
      </c>
      <c r="D51" s="144">
        <v>5062</v>
      </c>
      <c r="E51" s="149" t="s">
        <v>1458</v>
      </c>
      <c r="F51" s="122"/>
      <c r="G51" s="122"/>
      <c r="H51" s="122"/>
      <c r="I51" s="122"/>
      <c r="J51" s="122"/>
      <c r="K51" s="142">
        <v>2</v>
      </c>
      <c r="L51" s="319" t="s">
        <v>1499</v>
      </c>
      <c r="M51" s="144">
        <v>5062</v>
      </c>
      <c r="N51" s="149" t="s">
        <v>1458</v>
      </c>
      <c r="O51" s="122"/>
      <c r="P51" s="122"/>
      <c r="Q51" s="122"/>
      <c r="R51" s="122"/>
      <c r="S51" s="122"/>
      <c r="T51" s="142">
        <v>2</v>
      </c>
      <c r="U51" s="319" t="s">
        <v>1687</v>
      </c>
      <c r="V51" s="144">
        <v>5062</v>
      </c>
      <c r="W51" s="149" t="s">
        <v>1458</v>
      </c>
      <c r="X51" s="122"/>
      <c r="Y51" s="122"/>
      <c r="Z51" s="122"/>
      <c r="AA51" s="122"/>
      <c r="AB51" s="122"/>
      <c r="AC51" s="142">
        <v>1</v>
      </c>
      <c r="AD51" s="319" t="s">
        <v>1687</v>
      </c>
      <c r="AE51" s="144">
        <v>5062</v>
      </c>
      <c r="AF51" s="149" t="s">
        <v>1458</v>
      </c>
      <c r="AG51" s="122"/>
      <c r="AH51" s="122"/>
      <c r="AI51" s="122"/>
      <c r="AJ51" s="122"/>
      <c r="AK51" s="123"/>
      <c r="AL51" s="1"/>
    </row>
    <row r="52" spans="1:38" ht="12.75">
      <c r="A52" s="156">
        <v>29</v>
      </c>
      <c r="B52" s="142">
        <v>2</v>
      </c>
      <c r="C52" s="319" t="s">
        <v>219</v>
      </c>
      <c r="D52" s="144">
        <v>5094</v>
      </c>
      <c r="E52" s="149" t="s">
        <v>1459</v>
      </c>
      <c r="F52" s="122"/>
      <c r="G52" s="122"/>
      <c r="H52" s="122"/>
      <c r="I52" s="122"/>
      <c r="J52" s="122"/>
      <c r="K52" s="142">
        <v>2</v>
      </c>
      <c r="L52" s="319" t="s">
        <v>1499</v>
      </c>
      <c r="M52" s="144">
        <v>5094</v>
      </c>
      <c r="N52" s="149" t="s">
        <v>1459</v>
      </c>
      <c r="O52" s="122"/>
      <c r="P52" s="122"/>
      <c r="Q52" s="122"/>
      <c r="R52" s="122"/>
      <c r="S52" s="122"/>
      <c r="T52" s="142">
        <v>2</v>
      </c>
      <c r="U52" s="319" t="s">
        <v>1687</v>
      </c>
      <c r="V52" s="144">
        <v>5094</v>
      </c>
      <c r="W52" s="149" t="s">
        <v>1459</v>
      </c>
      <c r="X52" s="122"/>
      <c r="Y52" s="122"/>
      <c r="Z52" s="122"/>
      <c r="AA52" s="122"/>
      <c r="AB52" s="122"/>
      <c r="AC52" s="142">
        <v>1</v>
      </c>
      <c r="AD52" s="319" t="s">
        <v>1687</v>
      </c>
      <c r="AE52" s="144">
        <v>5094</v>
      </c>
      <c r="AF52" s="149" t="s">
        <v>1459</v>
      </c>
      <c r="AG52" s="122"/>
      <c r="AH52" s="122"/>
      <c r="AI52" s="122"/>
      <c r="AJ52" s="122"/>
      <c r="AK52" s="123"/>
      <c r="AL52" s="1"/>
    </row>
    <row r="53" spans="1:38" ht="12.75">
      <c r="A53" s="156">
        <v>30</v>
      </c>
      <c r="B53" s="142">
        <v>2</v>
      </c>
      <c r="C53" s="319" t="s">
        <v>219</v>
      </c>
      <c r="D53" s="144" t="s">
        <v>1460</v>
      </c>
      <c r="E53" s="149" t="s">
        <v>1461</v>
      </c>
      <c r="F53" s="122"/>
      <c r="G53" s="122"/>
      <c r="H53" s="122"/>
      <c r="I53" s="122"/>
      <c r="J53" s="122"/>
      <c r="K53" s="142">
        <v>2</v>
      </c>
      <c r="L53" s="319" t="s">
        <v>1499</v>
      </c>
      <c r="M53" s="144" t="s">
        <v>1460</v>
      </c>
      <c r="N53" s="149" t="s">
        <v>1461</v>
      </c>
      <c r="O53" s="122"/>
      <c r="P53" s="122"/>
      <c r="Q53" s="122"/>
      <c r="R53" s="122"/>
      <c r="S53" s="122"/>
      <c r="T53" s="142">
        <v>2</v>
      </c>
      <c r="U53" s="319" t="s">
        <v>1687</v>
      </c>
      <c r="V53" s="144" t="s">
        <v>1460</v>
      </c>
      <c r="W53" s="149" t="s">
        <v>1461</v>
      </c>
      <c r="X53" s="122"/>
      <c r="Y53" s="122"/>
      <c r="Z53" s="122"/>
      <c r="AA53" s="122"/>
      <c r="AB53" s="122"/>
      <c r="AC53" s="142">
        <v>1</v>
      </c>
      <c r="AD53" s="319" t="s">
        <v>1687</v>
      </c>
      <c r="AE53" s="144" t="s">
        <v>1460</v>
      </c>
      <c r="AF53" s="149" t="s">
        <v>1461</v>
      </c>
      <c r="AG53" s="122"/>
      <c r="AH53" s="122"/>
      <c r="AI53" s="122"/>
      <c r="AJ53" s="122"/>
      <c r="AK53" s="123"/>
      <c r="AL53" s="1"/>
    </row>
    <row r="54" spans="1:38" ht="12.75">
      <c r="A54" s="156">
        <v>31</v>
      </c>
      <c r="B54" s="142">
        <v>2</v>
      </c>
      <c r="C54" s="319" t="s">
        <v>219</v>
      </c>
      <c r="D54" s="144">
        <v>5100</v>
      </c>
      <c r="E54" s="149" t="s">
        <v>1462</v>
      </c>
      <c r="F54" s="122"/>
      <c r="G54" s="122"/>
      <c r="H54" s="122"/>
      <c r="I54" s="122"/>
      <c r="J54" s="122"/>
      <c r="K54" s="142">
        <v>2</v>
      </c>
      <c r="L54" s="319" t="s">
        <v>1499</v>
      </c>
      <c r="M54" s="144">
        <v>5100</v>
      </c>
      <c r="N54" s="149" t="s">
        <v>1462</v>
      </c>
      <c r="O54" s="122"/>
      <c r="P54" s="122"/>
      <c r="Q54" s="122"/>
      <c r="R54" s="122"/>
      <c r="S54" s="122"/>
      <c r="T54" s="142">
        <v>2</v>
      </c>
      <c r="U54" s="319" t="s">
        <v>1687</v>
      </c>
      <c r="V54" s="144">
        <v>5100</v>
      </c>
      <c r="W54" s="149" t="s">
        <v>1462</v>
      </c>
      <c r="X54" s="122"/>
      <c r="Y54" s="122"/>
      <c r="Z54" s="122"/>
      <c r="AA54" s="122"/>
      <c r="AB54" s="122"/>
      <c r="AC54" s="142">
        <v>1</v>
      </c>
      <c r="AD54" s="319" t="s">
        <v>1687</v>
      </c>
      <c r="AE54" s="144">
        <v>5100</v>
      </c>
      <c r="AF54" s="149" t="s">
        <v>1462</v>
      </c>
      <c r="AG54" s="122"/>
      <c r="AH54" s="122"/>
      <c r="AI54" s="122"/>
      <c r="AJ54" s="122"/>
      <c r="AK54" s="123"/>
      <c r="AL54" s="1"/>
    </row>
    <row r="55" spans="1:38" ht="12.75">
      <c r="A55" s="156">
        <v>32</v>
      </c>
      <c r="B55" s="142">
        <v>2</v>
      </c>
      <c r="C55" s="319" t="s">
        <v>219</v>
      </c>
      <c r="D55" s="144" t="s">
        <v>1463</v>
      </c>
      <c r="E55" s="149" t="s">
        <v>1464</v>
      </c>
      <c r="F55" s="122"/>
      <c r="G55" s="122"/>
      <c r="H55" s="122"/>
      <c r="I55" s="122"/>
      <c r="J55" s="122"/>
      <c r="K55" s="142">
        <v>2</v>
      </c>
      <c r="L55" s="319" t="s">
        <v>1499</v>
      </c>
      <c r="M55" s="144" t="s">
        <v>1463</v>
      </c>
      <c r="N55" s="149" t="s">
        <v>1464</v>
      </c>
      <c r="O55" s="122"/>
      <c r="P55" s="122"/>
      <c r="Q55" s="122"/>
      <c r="R55" s="122"/>
      <c r="S55" s="122"/>
      <c r="T55" s="142">
        <v>2</v>
      </c>
      <c r="U55" s="319" t="s">
        <v>1687</v>
      </c>
      <c r="V55" s="144" t="s">
        <v>1463</v>
      </c>
      <c r="W55" s="149" t="s">
        <v>1464</v>
      </c>
      <c r="X55" s="122"/>
      <c r="Y55" s="122"/>
      <c r="Z55" s="122"/>
      <c r="AA55" s="122"/>
      <c r="AB55" s="122"/>
      <c r="AC55" s="142">
        <v>1</v>
      </c>
      <c r="AD55" s="319" t="s">
        <v>1687</v>
      </c>
      <c r="AE55" s="144" t="s">
        <v>1463</v>
      </c>
      <c r="AF55" s="149" t="s">
        <v>1464</v>
      </c>
      <c r="AG55" s="122"/>
      <c r="AH55" s="122"/>
      <c r="AI55" s="122"/>
      <c r="AJ55" s="122"/>
      <c r="AK55" s="123"/>
      <c r="AL55" s="1"/>
    </row>
    <row r="56" spans="1:38" ht="12.75">
      <c r="A56" s="156">
        <v>33</v>
      </c>
      <c r="B56" s="142">
        <v>2</v>
      </c>
      <c r="C56" s="319" t="s">
        <v>219</v>
      </c>
      <c r="D56" s="144" t="s">
        <v>1465</v>
      </c>
      <c r="E56" s="330" t="s">
        <v>1466</v>
      </c>
      <c r="F56" s="122"/>
      <c r="G56" s="122"/>
      <c r="H56" s="122"/>
      <c r="I56" s="122"/>
      <c r="J56" s="122"/>
      <c r="K56" s="142">
        <v>2</v>
      </c>
      <c r="L56" s="319" t="s">
        <v>1499</v>
      </c>
      <c r="M56" s="144" t="s">
        <v>1465</v>
      </c>
      <c r="N56" s="330" t="s">
        <v>1466</v>
      </c>
      <c r="O56" s="122"/>
      <c r="P56" s="122"/>
      <c r="Q56" s="122"/>
      <c r="R56" s="122"/>
      <c r="S56" s="122"/>
      <c r="T56" s="142">
        <v>2</v>
      </c>
      <c r="U56" s="319" t="s">
        <v>1687</v>
      </c>
      <c r="V56" s="144" t="s">
        <v>1465</v>
      </c>
      <c r="W56" s="330" t="s">
        <v>1466</v>
      </c>
      <c r="X56" s="122"/>
      <c r="Y56" s="122"/>
      <c r="Z56" s="122"/>
      <c r="AA56" s="122"/>
      <c r="AB56" s="122"/>
      <c r="AC56" s="142">
        <v>1</v>
      </c>
      <c r="AD56" s="319" t="s">
        <v>1687</v>
      </c>
      <c r="AE56" s="144" t="s">
        <v>1465</v>
      </c>
      <c r="AF56" s="330" t="s">
        <v>1466</v>
      </c>
      <c r="AG56" s="122"/>
      <c r="AH56" s="122"/>
      <c r="AI56" s="122"/>
      <c r="AJ56" s="122"/>
      <c r="AK56" s="123"/>
      <c r="AL56" s="1"/>
    </row>
    <row r="57" spans="1:38" ht="12.75">
      <c r="A57" s="156">
        <v>34</v>
      </c>
      <c r="B57" s="142">
        <v>2</v>
      </c>
      <c r="C57" s="319" t="s">
        <v>219</v>
      </c>
      <c r="D57" s="144">
        <v>5101</v>
      </c>
      <c r="E57" s="149" t="s">
        <v>1467</v>
      </c>
      <c r="F57" s="122"/>
      <c r="G57" s="122"/>
      <c r="H57" s="122"/>
      <c r="I57" s="122"/>
      <c r="J57" s="122"/>
      <c r="K57" s="142">
        <v>2</v>
      </c>
      <c r="L57" s="319" t="s">
        <v>1499</v>
      </c>
      <c r="M57" s="144">
        <v>5101</v>
      </c>
      <c r="N57" s="149" t="s">
        <v>1467</v>
      </c>
      <c r="O57" s="122"/>
      <c r="P57" s="122"/>
      <c r="Q57" s="122"/>
      <c r="R57" s="122"/>
      <c r="S57" s="122"/>
      <c r="T57" s="142">
        <v>2</v>
      </c>
      <c r="U57" s="319" t="s">
        <v>1687</v>
      </c>
      <c r="V57" s="144">
        <v>5101</v>
      </c>
      <c r="W57" s="149" t="s">
        <v>1467</v>
      </c>
      <c r="X57" s="122"/>
      <c r="Y57" s="122"/>
      <c r="Z57" s="122"/>
      <c r="AA57" s="122"/>
      <c r="AB57" s="122"/>
      <c r="AC57" s="142">
        <v>1</v>
      </c>
      <c r="AD57" s="319" t="s">
        <v>1687</v>
      </c>
      <c r="AE57" s="144">
        <v>5101</v>
      </c>
      <c r="AF57" s="149" t="s">
        <v>1467</v>
      </c>
      <c r="AG57" s="122"/>
      <c r="AH57" s="122"/>
      <c r="AI57" s="122"/>
      <c r="AJ57" s="122"/>
      <c r="AK57" s="123"/>
      <c r="AL57" s="1"/>
    </row>
    <row r="58" spans="1:38" ht="12.75">
      <c r="A58" s="156">
        <v>35</v>
      </c>
      <c r="B58" s="142">
        <v>2</v>
      </c>
      <c r="C58" s="319" t="s">
        <v>219</v>
      </c>
      <c r="D58" s="144">
        <v>5103</v>
      </c>
      <c r="E58" s="149" t="s">
        <v>1468</v>
      </c>
      <c r="F58" s="122"/>
      <c r="G58" s="122"/>
      <c r="H58" s="122"/>
      <c r="I58" s="122"/>
      <c r="J58" s="122"/>
      <c r="K58" s="142">
        <v>2</v>
      </c>
      <c r="L58" s="319" t="s">
        <v>1499</v>
      </c>
      <c r="M58" s="144">
        <v>5103</v>
      </c>
      <c r="N58" s="149" t="s">
        <v>1468</v>
      </c>
      <c r="O58" s="122"/>
      <c r="P58" s="122"/>
      <c r="Q58" s="122"/>
      <c r="R58" s="122"/>
      <c r="S58" s="122"/>
      <c r="T58" s="142">
        <v>2</v>
      </c>
      <c r="U58" s="319" t="s">
        <v>1687</v>
      </c>
      <c r="V58" s="144">
        <v>5103</v>
      </c>
      <c r="W58" s="149" t="s">
        <v>1468</v>
      </c>
      <c r="X58" s="122"/>
      <c r="Y58" s="122"/>
      <c r="Z58" s="122"/>
      <c r="AA58" s="122"/>
      <c r="AB58" s="122"/>
      <c r="AC58" s="142">
        <v>1</v>
      </c>
      <c r="AD58" s="319" t="s">
        <v>1687</v>
      </c>
      <c r="AE58" s="144">
        <v>5103</v>
      </c>
      <c r="AF58" s="149" t="s">
        <v>1468</v>
      </c>
      <c r="AG58" s="122"/>
      <c r="AH58" s="122"/>
      <c r="AI58" s="122"/>
      <c r="AJ58" s="122"/>
      <c r="AK58" s="123"/>
      <c r="AL58" s="1"/>
    </row>
    <row r="59" spans="1:38" ht="12.75">
      <c r="A59" s="156">
        <v>36</v>
      </c>
      <c r="B59" s="142">
        <v>2</v>
      </c>
      <c r="C59" s="319" t="s">
        <v>219</v>
      </c>
      <c r="D59" s="144">
        <v>5130</v>
      </c>
      <c r="E59" s="149" t="s">
        <v>1469</v>
      </c>
      <c r="F59" s="122"/>
      <c r="G59" s="122"/>
      <c r="H59" s="122"/>
      <c r="I59" s="122"/>
      <c r="J59" s="122"/>
      <c r="K59" s="142">
        <v>2</v>
      </c>
      <c r="L59" s="319" t="s">
        <v>1499</v>
      </c>
      <c r="M59" s="144">
        <v>5130</v>
      </c>
      <c r="N59" s="149" t="s">
        <v>1469</v>
      </c>
      <c r="O59" s="122"/>
      <c r="P59" s="122"/>
      <c r="Q59" s="122"/>
      <c r="R59" s="122"/>
      <c r="S59" s="122"/>
      <c r="T59" s="142">
        <v>2</v>
      </c>
      <c r="U59" s="319" t="s">
        <v>1687</v>
      </c>
      <c r="V59" s="144">
        <v>5130</v>
      </c>
      <c r="W59" s="149" t="s">
        <v>1469</v>
      </c>
      <c r="X59" s="122"/>
      <c r="Y59" s="122"/>
      <c r="Z59" s="122"/>
      <c r="AA59" s="122"/>
      <c r="AB59" s="122"/>
      <c r="AC59" s="142">
        <v>1</v>
      </c>
      <c r="AD59" s="319" t="s">
        <v>1687</v>
      </c>
      <c r="AE59" s="144">
        <v>5130</v>
      </c>
      <c r="AF59" s="149" t="s">
        <v>1469</v>
      </c>
      <c r="AG59" s="122"/>
      <c r="AH59" s="122"/>
      <c r="AI59" s="122"/>
      <c r="AJ59" s="122"/>
      <c r="AK59" s="123"/>
      <c r="AL59" s="1"/>
    </row>
    <row r="60" spans="2:38" ht="13.5" thickBot="1">
      <c r="B60" s="128" t="s">
        <v>1470</v>
      </c>
      <c r="C60" s="129"/>
      <c r="D60" s="129"/>
      <c r="E60" s="129"/>
      <c r="F60" s="129"/>
      <c r="G60" s="667"/>
      <c r="H60" s="667"/>
      <c r="I60" s="130"/>
      <c r="J60" s="129"/>
      <c r="K60" s="321" t="s">
        <v>1443</v>
      </c>
      <c r="L60" s="239"/>
      <c r="M60" s="239"/>
      <c r="N60" s="239"/>
      <c r="O60" s="239"/>
      <c r="P60" s="667"/>
      <c r="Q60" s="667"/>
      <c r="R60" s="130"/>
      <c r="S60" s="239"/>
      <c r="T60" s="321" t="s">
        <v>132</v>
      </c>
      <c r="U60" s="239"/>
      <c r="V60" s="239"/>
      <c r="W60" s="239"/>
      <c r="X60" s="239"/>
      <c r="Y60" s="667"/>
      <c r="Z60" s="667"/>
      <c r="AA60" s="130"/>
      <c r="AB60" s="239"/>
      <c r="AC60" s="321" t="s">
        <v>1245</v>
      </c>
      <c r="AD60" s="239"/>
      <c r="AE60" s="239"/>
      <c r="AF60" s="239"/>
      <c r="AG60" s="239"/>
      <c r="AH60" s="667"/>
      <c r="AI60" s="667"/>
      <c r="AJ60" s="130"/>
      <c r="AK60" s="322"/>
      <c r="AL60" s="1"/>
    </row>
    <row r="61" ht="13.5" thickBot="1">
      <c r="T61" s="1"/>
    </row>
    <row r="62" spans="2:20" ht="12.75">
      <c r="B62" s="110" t="s">
        <v>1471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8"/>
      <c r="T62" s="1"/>
    </row>
    <row r="63" spans="2:20" ht="12.75"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1"/>
      <c r="T63" s="1"/>
    </row>
    <row r="64" spans="2:20" ht="12.75">
      <c r="B64" s="115" t="s">
        <v>1142</v>
      </c>
      <c r="C64" s="116" t="s">
        <v>85</v>
      </c>
      <c r="D64" s="116" t="s">
        <v>86</v>
      </c>
      <c r="E64" s="668" t="s">
        <v>1209</v>
      </c>
      <c r="F64" s="668"/>
      <c r="G64" s="668"/>
      <c r="H64" s="668"/>
      <c r="I64" s="668"/>
      <c r="J64" s="668"/>
      <c r="K64" s="9"/>
      <c r="L64" s="140"/>
      <c r="M64" s="141"/>
      <c r="T64" s="1"/>
    </row>
    <row r="65" spans="2:20" ht="12.75">
      <c r="B65" s="142">
        <v>10</v>
      </c>
      <c r="C65" s="143" t="s">
        <v>1143</v>
      </c>
      <c r="D65" s="331">
        <v>1113</v>
      </c>
      <c r="E65" s="3" t="s">
        <v>1472</v>
      </c>
      <c r="F65" s="122"/>
      <c r="G65" s="122"/>
      <c r="H65" s="122"/>
      <c r="I65" s="122"/>
      <c r="J65" s="122"/>
      <c r="K65" s="122"/>
      <c r="L65" s="146"/>
      <c r="M65" s="147"/>
      <c r="T65" s="1"/>
    </row>
    <row r="66" spans="2:20" ht="12.75">
      <c r="B66" s="142">
        <v>10</v>
      </c>
      <c r="C66" s="143" t="s">
        <v>1143</v>
      </c>
      <c r="D66" s="331">
        <v>1301</v>
      </c>
      <c r="E66" s="3" t="s">
        <v>1473</v>
      </c>
      <c r="F66" s="122"/>
      <c r="G66" s="122"/>
      <c r="H66" s="122"/>
      <c r="I66" s="122"/>
      <c r="J66" s="122"/>
      <c r="K66" s="122"/>
      <c r="L66" s="146"/>
      <c r="M66" s="147"/>
      <c r="T66" s="1"/>
    </row>
    <row r="67" spans="2:20" ht="12.75">
      <c r="B67" s="142">
        <v>10</v>
      </c>
      <c r="C67" s="143" t="s">
        <v>1143</v>
      </c>
      <c r="D67" s="332">
        <v>1302</v>
      </c>
      <c r="E67" s="333" t="s">
        <v>1308</v>
      </c>
      <c r="F67" s="122"/>
      <c r="G67" s="122"/>
      <c r="H67" s="122"/>
      <c r="I67" s="122"/>
      <c r="J67" s="122"/>
      <c r="K67" s="122"/>
      <c r="L67" s="146"/>
      <c r="M67" s="147"/>
      <c r="T67" s="1"/>
    </row>
    <row r="68" spans="2:20" ht="12.75">
      <c r="B68" s="142">
        <v>10</v>
      </c>
      <c r="C68" s="143" t="s">
        <v>1143</v>
      </c>
      <c r="D68" s="332">
        <v>2001</v>
      </c>
      <c r="E68" s="333" t="s">
        <v>1309</v>
      </c>
      <c r="F68" s="122"/>
      <c r="G68" s="122"/>
      <c r="H68" s="122"/>
      <c r="I68" s="122"/>
      <c r="J68" s="122"/>
      <c r="K68" s="122"/>
      <c r="L68" s="146"/>
      <c r="M68" s="147"/>
      <c r="T68" s="1"/>
    </row>
    <row r="69" spans="2:20" ht="12.75">
      <c r="B69" s="142">
        <v>10</v>
      </c>
      <c r="C69" s="143" t="s">
        <v>1143</v>
      </c>
      <c r="D69" s="332">
        <v>2005</v>
      </c>
      <c r="E69" s="333" t="s">
        <v>1310</v>
      </c>
      <c r="F69" s="122"/>
      <c r="G69" s="122"/>
      <c r="H69" s="122"/>
      <c r="I69" s="122"/>
      <c r="J69" s="122"/>
      <c r="K69" s="122"/>
      <c r="L69" s="146"/>
      <c r="M69" s="147"/>
      <c r="T69" s="1"/>
    </row>
    <row r="70" spans="2:20" ht="12.75">
      <c r="B70" s="142">
        <v>10</v>
      </c>
      <c r="C70" s="143" t="s">
        <v>1143</v>
      </c>
      <c r="D70" s="332">
        <v>2006</v>
      </c>
      <c r="E70" s="333" t="s">
        <v>1311</v>
      </c>
      <c r="F70" s="122"/>
      <c r="G70" s="122"/>
      <c r="H70" s="122"/>
      <c r="I70" s="122"/>
      <c r="J70" s="122"/>
      <c r="K70" s="122"/>
      <c r="L70" s="146"/>
      <c r="M70" s="147"/>
      <c r="T70" s="1"/>
    </row>
    <row r="71" spans="2:20" ht="12.75">
      <c r="B71" s="142">
        <v>10</v>
      </c>
      <c r="C71" s="143" t="s">
        <v>1143</v>
      </c>
      <c r="D71" s="332">
        <v>2103</v>
      </c>
      <c r="E71" s="333" t="s">
        <v>1312</v>
      </c>
      <c r="F71" s="122"/>
      <c r="G71" s="122"/>
      <c r="H71" s="122"/>
      <c r="I71" s="122"/>
      <c r="J71" s="122"/>
      <c r="K71" s="122"/>
      <c r="L71" s="146"/>
      <c r="M71" s="147"/>
      <c r="T71" s="1"/>
    </row>
    <row r="72" spans="2:20" ht="12.75">
      <c r="B72" s="142">
        <v>10</v>
      </c>
      <c r="C72" s="143" t="s">
        <v>1143</v>
      </c>
      <c r="D72" s="334">
        <v>2104</v>
      </c>
      <c r="E72" s="335" t="s">
        <v>1313</v>
      </c>
      <c r="F72" s="122"/>
      <c r="G72" s="122"/>
      <c r="H72" s="122"/>
      <c r="I72" s="122"/>
      <c r="J72" s="122"/>
      <c r="K72" s="122"/>
      <c r="L72" s="146"/>
      <c r="M72" s="147"/>
      <c r="T72" s="1"/>
    </row>
    <row r="73" spans="2:20" ht="12.75">
      <c r="B73" s="142">
        <v>10</v>
      </c>
      <c r="C73" s="143" t="s">
        <v>1143</v>
      </c>
      <c r="D73" s="332">
        <v>2202</v>
      </c>
      <c r="E73" s="333" t="s">
        <v>1314</v>
      </c>
      <c r="F73" s="122"/>
      <c r="G73" s="122"/>
      <c r="H73" s="122"/>
      <c r="I73" s="122"/>
      <c r="J73" s="122"/>
      <c r="K73" s="122"/>
      <c r="L73" s="146"/>
      <c r="M73" s="147"/>
      <c r="T73" s="1"/>
    </row>
    <row r="74" spans="2:20" ht="12.75">
      <c r="B74" s="142">
        <v>10</v>
      </c>
      <c r="C74" s="143" t="s">
        <v>1143</v>
      </c>
      <c r="D74" s="332">
        <v>5062</v>
      </c>
      <c r="E74" s="333" t="s">
        <v>332</v>
      </c>
      <c r="F74" s="122"/>
      <c r="G74" s="122"/>
      <c r="H74" s="122"/>
      <c r="I74" s="122"/>
      <c r="J74" s="122"/>
      <c r="K74" s="122"/>
      <c r="L74" s="146"/>
      <c r="M74" s="147"/>
      <c r="T74" s="1"/>
    </row>
    <row r="75" spans="2:20" ht="12.75">
      <c r="B75" s="142">
        <v>10</v>
      </c>
      <c r="C75" s="143" t="s">
        <v>1143</v>
      </c>
      <c r="D75" s="332">
        <v>5101</v>
      </c>
      <c r="E75" s="333" t="s">
        <v>333</v>
      </c>
      <c r="F75" s="122"/>
      <c r="G75" s="122"/>
      <c r="H75" s="122"/>
      <c r="I75" s="122"/>
      <c r="J75" s="122"/>
      <c r="K75" s="122"/>
      <c r="L75" s="146"/>
      <c r="M75" s="147"/>
      <c r="T75" s="1"/>
    </row>
    <row r="76" spans="2:20" ht="12.75">
      <c r="B76" s="142">
        <v>10</v>
      </c>
      <c r="C76" s="143" t="s">
        <v>1143</v>
      </c>
      <c r="D76" s="332">
        <v>5130</v>
      </c>
      <c r="E76" s="333" t="s">
        <v>334</v>
      </c>
      <c r="F76" s="122"/>
      <c r="G76" s="122"/>
      <c r="H76" s="122"/>
      <c r="I76" s="122"/>
      <c r="J76" s="122"/>
      <c r="K76" s="122"/>
      <c r="L76" s="146"/>
      <c r="M76" s="147"/>
      <c r="T76" s="1"/>
    </row>
    <row r="77" spans="2:20" ht="13.5" thickBot="1">
      <c r="B77" s="128" t="s">
        <v>1794</v>
      </c>
      <c r="C77" s="129"/>
      <c r="D77" s="129"/>
      <c r="E77" s="129"/>
      <c r="F77" s="129"/>
      <c r="G77" s="129"/>
      <c r="H77" s="129"/>
      <c r="I77" s="129"/>
      <c r="J77" s="667"/>
      <c r="K77" s="667"/>
      <c r="L77" s="130"/>
      <c r="M77" s="131"/>
      <c r="T77" s="1"/>
    </row>
    <row r="78" ht="12.75">
      <c r="T78" s="1"/>
    </row>
    <row r="79" spans="2:20" ht="12.75">
      <c r="B79" s="37"/>
      <c r="C79" s="38" t="s">
        <v>335</v>
      </c>
      <c r="D79" s="37"/>
      <c r="E79" s="37"/>
      <c r="F79" s="37"/>
      <c r="G79" s="37"/>
      <c r="H79" s="37"/>
      <c r="I79" s="39"/>
      <c r="J79" s="37"/>
      <c r="K79" s="37"/>
      <c r="L79" s="33"/>
      <c r="T79" s="1"/>
    </row>
    <row r="80" spans="2:20" ht="13.5" thickBot="1">
      <c r="B80" s="37" t="s">
        <v>83</v>
      </c>
      <c r="C80" s="39" t="s">
        <v>84</v>
      </c>
      <c r="D80" s="39" t="s">
        <v>85</v>
      </c>
      <c r="E80" s="37" t="s">
        <v>86</v>
      </c>
      <c r="F80" s="37" t="s">
        <v>218</v>
      </c>
      <c r="G80" s="37"/>
      <c r="H80" s="37"/>
      <c r="I80" s="41"/>
      <c r="J80" s="37"/>
      <c r="K80" s="37"/>
      <c r="L80" s="33"/>
      <c r="T80" s="1"/>
    </row>
    <row r="81" spans="2:20" ht="13.5" thickTop="1">
      <c r="B81" s="336">
        <v>1</v>
      </c>
      <c r="C81" s="337">
        <v>3</v>
      </c>
      <c r="D81" s="337" t="s">
        <v>1499</v>
      </c>
      <c r="E81" s="337">
        <v>110</v>
      </c>
      <c r="F81" s="338" t="s">
        <v>336</v>
      </c>
      <c r="G81" s="338"/>
      <c r="H81" s="338"/>
      <c r="I81" s="338"/>
      <c r="J81" s="338"/>
      <c r="K81" s="338"/>
      <c r="L81" s="339"/>
      <c r="T81" s="1"/>
    </row>
    <row r="82" spans="2:20" ht="12.75">
      <c r="B82" s="340">
        <v>2</v>
      </c>
      <c r="C82" s="341">
        <v>3</v>
      </c>
      <c r="D82" s="341" t="s">
        <v>1499</v>
      </c>
      <c r="E82" s="341">
        <v>206</v>
      </c>
      <c r="F82" s="342" t="s">
        <v>337</v>
      </c>
      <c r="G82" s="342"/>
      <c r="H82" s="342"/>
      <c r="I82" s="342"/>
      <c r="J82" s="342"/>
      <c r="K82" s="342"/>
      <c r="L82" s="343"/>
      <c r="T82" s="1"/>
    </row>
    <row r="83" spans="2:20" ht="12.75">
      <c r="B83" s="340">
        <v>3</v>
      </c>
      <c r="C83" s="341">
        <v>3</v>
      </c>
      <c r="D83" s="341" t="s">
        <v>1499</v>
      </c>
      <c r="E83" s="341">
        <v>404</v>
      </c>
      <c r="F83" s="342" t="s">
        <v>338</v>
      </c>
      <c r="G83" s="342"/>
      <c r="H83" s="342"/>
      <c r="I83" s="342"/>
      <c r="J83" s="342"/>
      <c r="K83" s="342"/>
      <c r="L83" s="343"/>
      <c r="T83" s="1"/>
    </row>
    <row r="84" spans="2:20" ht="12.75">
      <c r="B84" s="340">
        <v>4</v>
      </c>
      <c r="C84" s="341">
        <v>3</v>
      </c>
      <c r="D84" s="341" t="s">
        <v>1499</v>
      </c>
      <c r="E84" s="341">
        <v>505</v>
      </c>
      <c r="F84" s="342" t="s">
        <v>339</v>
      </c>
      <c r="G84" s="342"/>
      <c r="H84" s="342"/>
      <c r="I84" s="342"/>
      <c r="J84" s="342"/>
      <c r="K84" s="342"/>
      <c r="L84" s="343"/>
      <c r="T84" s="1"/>
    </row>
    <row r="85" spans="2:20" ht="12.75">
      <c r="B85" s="340">
        <v>5</v>
      </c>
      <c r="C85" s="341">
        <v>3</v>
      </c>
      <c r="D85" s="341" t="s">
        <v>1499</v>
      </c>
      <c r="E85" s="341">
        <v>702</v>
      </c>
      <c r="F85" s="342" t="s">
        <v>340</v>
      </c>
      <c r="G85" s="342"/>
      <c r="H85" s="342"/>
      <c r="I85" s="342"/>
      <c r="J85" s="342"/>
      <c r="K85" s="342"/>
      <c r="L85" s="343"/>
      <c r="T85" s="1"/>
    </row>
    <row r="86" spans="2:20" ht="12.75">
      <c r="B86" s="340">
        <v>6</v>
      </c>
      <c r="C86" s="341">
        <v>3</v>
      </c>
      <c r="D86" s="341" t="s">
        <v>1499</v>
      </c>
      <c r="E86" s="341">
        <v>910</v>
      </c>
      <c r="F86" s="342" t="s">
        <v>1580</v>
      </c>
      <c r="G86" s="342"/>
      <c r="H86" s="342"/>
      <c r="I86" s="342"/>
      <c r="J86" s="342"/>
      <c r="K86" s="342"/>
      <c r="L86" s="343"/>
      <c r="T86" s="1"/>
    </row>
    <row r="87" spans="2:20" ht="12.75">
      <c r="B87" s="340">
        <v>7</v>
      </c>
      <c r="C87" s="341">
        <v>3</v>
      </c>
      <c r="D87" s="341" t="s">
        <v>1499</v>
      </c>
      <c r="E87" s="341">
        <v>1032</v>
      </c>
      <c r="F87" s="342" t="s">
        <v>1581</v>
      </c>
      <c r="G87" s="342"/>
      <c r="H87" s="342"/>
      <c r="I87" s="342"/>
      <c r="J87" s="342"/>
      <c r="K87" s="342"/>
      <c r="L87" s="343"/>
      <c r="T87" s="1"/>
    </row>
    <row r="88" spans="2:20" ht="12.75">
      <c r="B88" s="340">
        <v>8</v>
      </c>
      <c r="C88" s="341">
        <v>3</v>
      </c>
      <c r="D88" s="341" t="s">
        <v>1499</v>
      </c>
      <c r="E88" s="341">
        <v>1312</v>
      </c>
      <c r="F88" s="342" t="s">
        <v>1582</v>
      </c>
      <c r="G88" s="342"/>
      <c r="H88" s="342"/>
      <c r="I88" s="342"/>
      <c r="J88" s="342"/>
      <c r="K88" s="342"/>
      <c r="L88" s="343"/>
      <c r="T88" s="1"/>
    </row>
    <row r="89" spans="2:20" ht="12.75">
      <c r="B89" s="340">
        <v>9</v>
      </c>
      <c r="C89" s="341">
        <v>3</v>
      </c>
      <c r="D89" s="341" t="s">
        <v>1499</v>
      </c>
      <c r="E89" s="341">
        <v>1321</v>
      </c>
      <c r="F89" s="342" t="s">
        <v>1583</v>
      </c>
      <c r="G89" s="342"/>
      <c r="H89" s="342"/>
      <c r="I89" s="342"/>
      <c r="J89" s="342"/>
      <c r="K89" s="342"/>
      <c r="L89" s="343"/>
      <c r="T89" s="1"/>
    </row>
    <row r="90" spans="2:20" ht="13.5" thickBot="1">
      <c r="B90" s="106">
        <v>10</v>
      </c>
      <c r="C90" s="107">
        <v>3</v>
      </c>
      <c r="D90" s="107" t="s">
        <v>1499</v>
      </c>
      <c r="E90" s="107">
        <v>1350</v>
      </c>
      <c r="F90" s="108" t="s">
        <v>1584</v>
      </c>
      <c r="G90" s="108"/>
      <c r="H90" s="108"/>
      <c r="I90" s="108"/>
      <c r="J90" s="108"/>
      <c r="K90" s="108"/>
      <c r="L90" s="109"/>
      <c r="T90" s="1"/>
    </row>
    <row r="91" ht="13.5" thickTop="1">
      <c r="T91" s="1"/>
    </row>
    <row r="92" spans="2:20" ht="12.75">
      <c r="B92" s="37"/>
      <c r="C92" s="38" t="s">
        <v>1585</v>
      </c>
      <c r="D92" s="37"/>
      <c r="E92" s="37"/>
      <c r="F92" s="37"/>
      <c r="G92" s="37"/>
      <c r="H92" s="37"/>
      <c r="I92" s="39"/>
      <c r="J92" s="37"/>
      <c r="L92" s="37"/>
      <c r="T92" s="1"/>
    </row>
    <row r="93" spans="2:20" ht="13.5" thickBot="1">
      <c r="B93" s="37" t="s">
        <v>83</v>
      </c>
      <c r="C93" s="39" t="s">
        <v>84</v>
      </c>
      <c r="D93" s="39" t="s">
        <v>85</v>
      </c>
      <c r="E93" s="37" t="s">
        <v>86</v>
      </c>
      <c r="F93" s="37" t="s">
        <v>218</v>
      </c>
      <c r="G93" s="37"/>
      <c r="H93" s="37"/>
      <c r="I93" s="41"/>
      <c r="J93" s="37"/>
      <c r="L93" s="37"/>
      <c r="T93" s="1"/>
    </row>
    <row r="94" spans="2:20" ht="13.5" thickTop="1">
      <c r="B94" s="336">
        <v>1</v>
      </c>
      <c r="C94" s="337">
        <v>1</v>
      </c>
      <c r="D94" s="337" t="s">
        <v>1686</v>
      </c>
      <c r="E94" s="337">
        <v>112</v>
      </c>
      <c r="F94" s="338" t="s">
        <v>1586</v>
      </c>
      <c r="G94" s="338"/>
      <c r="H94" s="338"/>
      <c r="I94" s="338"/>
      <c r="J94" s="338"/>
      <c r="K94" s="338"/>
      <c r="L94" s="339"/>
      <c r="T94" s="1"/>
    </row>
    <row r="95" spans="2:20" ht="12.75">
      <c r="B95" s="340">
        <v>2</v>
      </c>
      <c r="C95" s="341">
        <v>1</v>
      </c>
      <c r="D95" s="341" t="s">
        <v>1686</v>
      </c>
      <c r="E95" s="341">
        <v>210</v>
      </c>
      <c r="F95" s="342" t="s">
        <v>1587</v>
      </c>
      <c r="G95" s="342"/>
      <c r="H95" s="342"/>
      <c r="I95" s="342"/>
      <c r="J95" s="342"/>
      <c r="K95" s="342"/>
      <c r="L95" s="343"/>
      <c r="T95" s="1"/>
    </row>
    <row r="96" spans="2:20" ht="12.75">
      <c r="B96" s="340">
        <v>3</v>
      </c>
      <c r="C96" s="341">
        <v>1</v>
      </c>
      <c r="D96" s="341" t="s">
        <v>1686</v>
      </c>
      <c r="E96" s="341">
        <v>401</v>
      </c>
      <c r="F96" s="342" t="s">
        <v>1588</v>
      </c>
      <c r="G96" s="342"/>
      <c r="H96" s="342"/>
      <c r="I96" s="342"/>
      <c r="J96" s="342"/>
      <c r="K96" s="342"/>
      <c r="L96" s="343"/>
      <c r="T96" s="1"/>
    </row>
    <row r="97" spans="2:20" ht="12.75">
      <c r="B97" s="340">
        <v>4</v>
      </c>
      <c r="C97" s="341">
        <v>1</v>
      </c>
      <c r="D97" s="341" t="s">
        <v>1686</v>
      </c>
      <c r="E97" s="341">
        <v>511</v>
      </c>
      <c r="F97" s="342" t="s">
        <v>1589</v>
      </c>
      <c r="G97" s="342"/>
      <c r="H97" s="342"/>
      <c r="I97" s="342"/>
      <c r="J97" s="342"/>
      <c r="K97" s="342"/>
      <c r="L97" s="343"/>
      <c r="T97" s="1"/>
    </row>
    <row r="98" spans="2:20" ht="12.75">
      <c r="B98" s="340">
        <v>5</v>
      </c>
      <c r="C98" s="341">
        <v>1</v>
      </c>
      <c r="D98" s="341" t="s">
        <v>1686</v>
      </c>
      <c r="E98" s="341">
        <v>706</v>
      </c>
      <c r="F98" s="342" t="s">
        <v>1590</v>
      </c>
      <c r="G98" s="342"/>
      <c r="H98" s="342"/>
      <c r="I98" s="342"/>
      <c r="J98" s="342"/>
      <c r="K98" s="342"/>
      <c r="L98" s="343"/>
      <c r="T98" s="1"/>
    </row>
    <row r="99" spans="2:20" ht="12.75">
      <c r="B99" s="340">
        <v>6</v>
      </c>
      <c r="C99" s="341">
        <v>1</v>
      </c>
      <c r="D99" s="341" t="s">
        <v>1686</v>
      </c>
      <c r="E99" s="341">
        <v>910</v>
      </c>
      <c r="F99" s="342" t="s">
        <v>1580</v>
      </c>
      <c r="G99" s="342"/>
      <c r="H99" s="342"/>
      <c r="I99" s="342"/>
      <c r="J99" s="342"/>
      <c r="K99" s="342"/>
      <c r="L99" s="343"/>
      <c r="T99" s="1"/>
    </row>
    <row r="100" spans="2:20" ht="12.75">
      <c r="B100" s="340">
        <v>7</v>
      </c>
      <c r="C100" s="341">
        <v>1</v>
      </c>
      <c r="D100" s="341" t="s">
        <v>1686</v>
      </c>
      <c r="E100" s="341">
        <v>1104</v>
      </c>
      <c r="F100" s="342" t="s">
        <v>1591</v>
      </c>
      <c r="G100" s="342"/>
      <c r="H100" s="342"/>
      <c r="I100" s="342"/>
      <c r="J100" s="342"/>
      <c r="K100" s="342"/>
      <c r="L100" s="343"/>
      <c r="T100" s="1"/>
    </row>
    <row r="101" spans="2:20" ht="12.75">
      <c r="B101" s="340">
        <v>8</v>
      </c>
      <c r="C101" s="341">
        <v>1</v>
      </c>
      <c r="D101" s="341" t="s">
        <v>1686</v>
      </c>
      <c r="E101" s="341">
        <v>1311</v>
      </c>
      <c r="F101" s="342" t="s">
        <v>1592</v>
      </c>
      <c r="G101" s="342"/>
      <c r="H101" s="342"/>
      <c r="I101" s="342"/>
      <c r="J101" s="342"/>
      <c r="K101" s="342"/>
      <c r="L101" s="343"/>
      <c r="T101" s="1"/>
    </row>
    <row r="102" spans="2:20" ht="13.5" thickBot="1">
      <c r="B102" s="106">
        <v>9</v>
      </c>
      <c r="C102" s="107">
        <v>1</v>
      </c>
      <c r="D102" s="107" t="s">
        <v>1686</v>
      </c>
      <c r="E102" s="107">
        <v>1340</v>
      </c>
      <c r="F102" s="108" t="s">
        <v>1593</v>
      </c>
      <c r="G102" s="108"/>
      <c r="H102" s="108"/>
      <c r="I102" s="108"/>
      <c r="J102" s="108"/>
      <c r="K102" s="108"/>
      <c r="L102" s="109"/>
      <c r="T102" s="1"/>
    </row>
    <row r="103" spans="2:20" ht="13.5" thickTop="1">
      <c r="B103" s="60"/>
      <c r="C103" s="39"/>
      <c r="D103" s="39"/>
      <c r="E103" s="39"/>
      <c r="F103" s="37"/>
      <c r="G103" s="37"/>
      <c r="H103" s="37"/>
      <c r="I103" s="37"/>
      <c r="J103" s="37"/>
      <c r="K103" s="37"/>
      <c r="L103" s="37"/>
      <c r="T103" s="1"/>
    </row>
    <row r="104" ht="13.5" thickBot="1"/>
    <row r="105" spans="2:26" ht="12.75">
      <c r="B105" s="313" t="s">
        <v>1594</v>
      </c>
      <c r="C105" s="314"/>
      <c r="D105" s="344" t="s">
        <v>1595</v>
      </c>
      <c r="E105" s="314"/>
      <c r="F105" s="314"/>
      <c r="G105" s="314"/>
      <c r="H105" s="314"/>
      <c r="I105" s="314"/>
      <c r="J105" s="314"/>
      <c r="K105" s="314"/>
      <c r="L105" s="314"/>
      <c r="M105" s="315"/>
      <c r="O105" s="313" t="s">
        <v>1596</v>
      </c>
      <c r="P105" s="314"/>
      <c r="Q105" s="316" t="s">
        <v>1319</v>
      </c>
      <c r="R105" s="314"/>
      <c r="S105" s="314"/>
      <c r="T105" s="314"/>
      <c r="U105" s="314"/>
      <c r="V105" s="314"/>
      <c r="W105" s="314"/>
      <c r="X105" s="314"/>
      <c r="Y105" s="314"/>
      <c r="Z105" s="315"/>
    </row>
    <row r="106" spans="2:26" ht="12.75">
      <c r="B106" s="317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318"/>
      <c r="O106" s="317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318"/>
    </row>
    <row r="107" spans="2:26" ht="12.75">
      <c r="B107" s="119" t="s">
        <v>1142</v>
      </c>
      <c r="C107" s="120" t="s">
        <v>85</v>
      </c>
      <c r="D107" s="120" t="s">
        <v>86</v>
      </c>
      <c r="E107" s="725" t="s">
        <v>1209</v>
      </c>
      <c r="F107" s="725"/>
      <c r="G107" s="725"/>
      <c r="H107" s="725"/>
      <c r="I107" s="725"/>
      <c r="J107" s="725"/>
      <c r="K107" s="122"/>
      <c r="L107" s="145"/>
      <c r="M107" s="318"/>
      <c r="O107" s="119" t="s">
        <v>1142</v>
      </c>
      <c r="P107" s="120" t="s">
        <v>85</v>
      </c>
      <c r="Q107" s="120" t="s">
        <v>86</v>
      </c>
      <c r="R107" s="725" t="s">
        <v>1209</v>
      </c>
      <c r="S107" s="725"/>
      <c r="T107" s="725"/>
      <c r="U107" s="725"/>
      <c r="V107" s="725"/>
      <c r="W107" s="725"/>
      <c r="X107" s="122"/>
      <c r="Y107" s="145"/>
      <c r="Z107" s="318"/>
    </row>
    <row r="108" spans="2:26" ht="12.75">
      <c r="B108" s="142">
        <v>1</v>
      </c>
      <c r="C108" s="319" t="s">
        <v>1687</v>
      </c>
      <c r="D108" s="144">
        <v>12</v>
      </c>
      <c r="E108" s="145" t="s">
        <v>1320</v>
      </c>
      <c r="F108" s="122"/>
      <c r="G108" s="122"/>
      <c r="H108" s="122"/>
      <c r="I108" s="122"/>
      <c r="J108" s="122"/>
      <c r="K108" s="122"/>
      <c r="L108" s="145"/>
      <c r="M108" s="318"/>
      <c r="O108" s="142">
        <v>1</v>
      </c>
      <c r="P108" s="143" t="s">
        <v>985</v>
      </c>
      <c r="Q108" s="345">
        <v>1407</v>
      </c>
      <c r="R108" s="346" t="s">
        <v>1321</v>
      </c>
      <c r="S108" s="125"/>
      <c r="T108" s="125"/>
      <c r="U108" s="125"/>
      <c r="V108" s="125"/>
      <c r="W108" s="125"/>
      <c r="X108" s="122"/>
      <c r="Y108" s="145"/>
      <c r="Z108" s="318"/>
    </row>
    <row r="109" spans="2:26" ht="12.75">
      <c r="B109" s="142">
        <v>1</v>
      </c>
      <c r="C109" s="319" t="s">
        <v>1687</v>
      </c>
      <c r="D109" s="347">
        <v>14</v>
      </c>
      <c r="E109" s="149" t="s">
        <v>1322</v>
      </c>
      <c r="F109" s="122"/>
      <c r="G109" s="122"/>
      <c r="H109" s="122"/>
      <c r="I109" s="122"/>
      <c r="J109" s="122"/>
      <c r="K109" s="122"/>
      <c r="L109" s="145"/>
      <c r="M109" s="318"/>
      <c r="O109" s="142">
        <v>1</v>
      </c>
      <c r="P109" s="348" t="s">
        <v>985</v>
      </c>
      <c r="Q109" s="345">
        <v>2405</v>
      </c>
      <c r="R109" s="346" t="s">
        <v>1323</v>
      </c>
      <c r="S109" s="122"/>
      <c r="T109" s="122"/>
      <c r="U109" s="122"/>
      <c r="V109" s="122"/>
      <c r="W109" s="122"/>
      <c r="X109" s="122"/>
      <c r="Y109" s="145"/>
      <c r="Z109" s="318"/>
    </row>
    <row r="110" spans="2:26" ht="12.75">
      <c r="B110" s="142">
        <v>1</v>
      </c>
      <c r="C110" s="319" t="s">
        <v>1687</v>
      </c>
      <c r="D110" s="347">
        <v>143</v>
      </c>
      <c r="E110" s="149" t="s">
        <v>1324</v>
      </c>
      <c r="F110" s="122"/>
      <c r="G110" s="122"/>
      <c r="H110" s="122"/>
      <c r="I110" s="122"/>
      <c r="J110" s="122"/>
      <c r="K110" s="122"/>
      <c r="L110" s="145"/>
      <c r="M110" s="318"/>
      <c r="O110" s="142">
        <v>1</v>
      </c>
      <c r="P110" s="348" t="s">
        <v>985</v>
      </c>
      <c r="Q110" s="345">
        <v>2356</v>
      </c>
      <c r="R110" s="346" t="s">
        <v>1325</v>
      </c>
      <c r="S110" s="122"/>
      <c r="T110" s="122"/>
      <c r="U110" s="122"/>
      <c r="V110" s="122"/>
      <c r="W110" s="122"/>
      <c r="X110" s="122"/>
      <c r="Y110" s="145"/>
      <c r="Z110" s="318"/>
    </row>
    <row r="111" spans="2:26" ht="12.75">
      <c r="B111" s="142">
        <v>1</v>
      </c>
      <c r="C111" s="319" t="s">
        <v>1687</v>
      </c>
      <c r="D111" s="347">
        <v>273</v>
      </c>
      <c r="E111" s="149" t="s">
        <v>1326</v>
      </c>
      <c r="F111" s="122"/>
      <c r="G111" s="122"/>
      <c r="H111" s="122"/>
      <c r="I111" s="122"/>
      <c r="J111" s="122"/>
      <c r="K111" s="122"/>
      <c r="L111" s="145"/>
      <c r="M111" s="318"/>
      <c r="O111" s="142">
        <v>1</v>
      </c>
      <c r="P111" s="348" t="s">
        <v>985</v>
      </c>
      <c r="Q111" s="345">
        <v>5128</v>
      </c>
      <c r="R111" s="346" t="s">
        <v>1327</v>
      </c>
      <c r="S111" s="122"/>
      <c r="T111" s="122"/>
      <c r="U111" s="122"/>
      <c r="V111" s="122"/>
      <c r="W111" s="122"/>
      <c r="X111" s="122"/>
      <c r="Y111" s="145"/>
      <c r="Z111" s="318"/>
    </row>
    <row r="112" spans="2:26" ht="13.5" thickBot="1">
      <c r="B112" s="142">
        <v>1</v>
      </c>
      <c r="C112" s="319" t="s">
        <v>1687</v>
      </c>
      <c r="D112" s="347">
        <v>350</v>
      </c>
      <c r="E112" s="149" t="s">
        <v>1378</v>
      </c>
      <c r="F112" s="122"/>
      <c r="G112" s="122"/>
      <c r="H112" s="122"/>
      <c r="I112" s="122"/>
      <c r="J112" s="122"/>
      <c r="K112" s="122"/>
      <c r="L112" s="145"/>
      <c r="M112" s="318"/>
      <c r="O112" s="321" t="s">
        <v>1379</v>
      </c>
      <c r="P112" s="239"/>
      <c r="Q112" s="255"/>
      <c r="R112" s="255"/>
      <c r="S112" s="239"/>
      <c r="T112" s="239"/>
      <c r="U112" s="239"/>
      <c r="V112" s="239"/>
      <c r="W112" s="667"/>
      <c r="X112" s="667"/>
      <c r="Y112" s="130"/>
      <c r="Z112" s="322"/>
    </row>
    <row r="113" spans="2:13" ht="13.5" thickBot="1">
      <c r="B113" s="142">
        <v>1</v>
      </c>
      <c r="C113" s="319" t="s">
        <v>1687</v>
      </c>
      <c r="D113" s="347">
        <v>573</v>
      </c>
      <c r="E113" s="149" t="s">
        <v>1380</v>
      </c>
      <c r="F113" s="122"/>
      <c r="G113" s="122"/>
      <c r="H113" s="122"/>
      <c r="I113" s="122"/>
      <c r="J113" s="122"/>
      <c r="K113" s="122"/>
      <c r="L113" s="145"/>
      <c r="M113" s="318"/>
    </row>
    <row r="114" spans="2:26" ht="13.5" thickBot="1">
      <c r="B114" s="321" t="s">
        <v>675</v>
      </c>
      <c r="C114" s="239"/>
      <c r="D114" s="239"/>
      <c r="E114" s="239"/>
      <c r="F114" s="239"/>
      <c r="G114" s="239"/>
      <c r="H114" s="239"/>
      <c r="I114" s="239"/>
      <c r="J114" s="667"/>
      <c r="K114" s="667"/>
      <c r="L114" s="130"/>
      <c r="M114" s="322"/>
      <c r="O114" s="313" t="s">
        <v>321</v>
      </c>
      <c r="P114" s="314"/>
      <c r="Q114" s="316" t="s">
        <v>322</v>
      </c>
      <c r="R114" s="314"/>
      <c r="S114" s="314"/>
      <c r="T114" s="314"/>
      <c r="U114" s="314"/>
      <c r="V114" s="314"/>
      <c r="W114" s="314"/>
      <c r="X114" s="314"/>
      <c r="Y114" s="314"/>
      <c r="Z114" s="315"/>
    </row>
    <row r="115" spans="2:26" ht="13.5" thickBot="1">
      <c r="B115" s="11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14"/>
      <c r="O115" s="317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318"/>
    </row>
    <row r="116" spans="2:26" ht="12.75">
      <c r="B116" s="313" t="s">
        <v>323</v>
      </c>
      <c r="C116" s="314"/>
      <c r="D116" s="344" t="s">
        <v>324</v>
      </c>
      <c r="E116" s="314"/>
      <c r="F116" s="314"/>
      <c r="G116" s="314"/>
      <c r="H116" s="314"/>
      <c r="I116" s="314"/>
      <c r="J116" s="314"/>
      <c r="K116" s="314"/>
      <c r="L116" s="314"/>
      <c r="M116" s="315"/>
      <c r="O116" s="119" t="s">
        <v>1142</v>
      </c>
      <c r="P116" s="120" t="s">
        <v>85</v>
      </c>
      <c r="Q116" s="120" t="s">
        <v>86</v>
      </c>
      <c r="R116" s="725" t="s">
        <v>1209</v>
      </c>
      <c r="S116" s="725"/>
      <c r="T116" s="725"/>
      <c r="U116" s="725"/>
      <c r="V116" s="725"/>
      <c r="W116" s="725"/>
      <c r="X116" s="122"/>
      <c r="Y116" s="145"/>
      <c r="Z116" s="318"/>
    </row>
    <row r="117" spans="2:26" ht="12.75">
      <c r="B117" s="317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318"/>
      <c r="O117" s="142">
        <v>1</v>
      </c>
      <c r="P117" s="143" t="s">
        <v>985</v>
      </c>
      <c r="Q117" s="345">
        <v>2431</v>
      </c>
      <c r="R117" s="349" t="s">
        <v>121</v>
      </c>
      <c r="S117" s="125"/>
      <c r="T117" s="125"/>
      <c r="U117" s="125"/>
      <c r="V117" s="125"/>
      <c r="W117" s="125"/>
      <c r="X117" s="122"/>
      <c r="Y117" s="145"/>
      <c r="Z117" s="318"/>
    </row>
    <row r="118" spans="2:26" ht="12.75">
      <c r="B118" s="119" t="s">
        <v>1142</v>
      </c>
      <c r="C118" s="120" t="s">
        <v>85</v>
      </c>
      <c r="D118" s="120" t="s">
        <v>86</v>
      </c>
      <c r="E118" s="725" t="s">
        <v>1209</v>
      </c>
      <c r="F118" s="725"/>
      <c r="G118" s="725"/>
      <c r="H118" s="725"/>
      <c r="I118" s="725"/>
      <c r="J118" s="725"/>
      <c r="K118" s="122"/>
      <c r="L118" s="145"/>
      <c r="M118" s="318"/>
      <c r="O118" s="142">
        <v>1</v>
      </c>
      <c r="P118" s="348" t="s">
        <v>985</v>
      </c>
      <c r="Q118" s="345">
        <v>5113</v>
      </c>
      <c r="R118" s="346" t="s">
        <v>122</v>
      </c>
      <c r="S118" s="122"/>
      <c r="T118" s="122"/>
      <c r="U118" s="122"/>
      <c r="V118" s="122"/>
      <c r="W118" s="122"/>
      <c r="X118" s="122"/>
      <c r="Y118" s="145"/>
      <c r="Z118" s="318"/>
    </row>
    <row r="119" spans="2:26" ht="12.75">
      <c r="B119" s="142">
        <v>1</v>
      </c>
      <c r="C119" s="319" t="s">
        <v>1687</v>
      </c>
      <c r="D119" s="347">
        <v>574</v>
      </c>
      <c r="E119" s="149" t="s">
        <v>123</v>
      </c>
      <c r="F119" s="122"/>
      <c r="G119" s="122"/>
      <c r="H119" s="122"/>
      <c r="I119" s="122"/>
      <c r="J119" s="122"/>
      <c r="K119" s="122"/>
      <c r="L119" s="145"/>
      <c r="M119" s="318"/>
      <c r="O119" s="142">
        <v>1</v>
      </c>
      <c r="P119" s="348" t="s">
        <v>985</v>
      </c>
      <c r="Q119" s="345">
        <v>5224</v>
      </c>
      <c r="R119" s="346" t="s">
        <v>1377</v>
      </c>
      <c r="S119" s="122"/>
      <c r="T119" s="122"/>
      <c r="U119" s="122"/>
      <c r="V119" s="122"/>
      <c r="W119" s="122"/>
      <c r="X119" s="122"/>
      <c r="Y119" s="145"/>
      <c r="Z119" s="318"/>
    </row>
    <row r="120" spans="2:26" ht="12.75">
      <c r="B120" s="142">
        <v>1</v>
      </c>
      <c r="C120" s="319" t="s">
        <v>1687</v>
      </c>
      <c r="D120" s="347">
        <v>590</v>
      </c>
      <c r="E120" s="149" t="s">
        <v>1065</v>
      </c>
      <c r="F120" s="122"/>
      <c r="G120" s="122"/>
      <c r="H120" s="122"/>
      <c r="I120" s="122"/>
      <c r="J120" s="122"/>
      <c r="K120" s="122"/>
      <c r="L120" s="145"/>
      <c r="M120" s="318"/>
      <c r="O120" s="142">
        <v>1</v>
      </c>
      <c r="P120" s="348" t="s">
        <v>985</v>
      </c>
      <c r="Q120" s="345" t="s">
        <v>1066</v>
      </c>
      <c r="R120" s="346" t="s">
        <v>1067</v>
      </c>
      <c r="S120" s="122"/>
      <c r="T120" s="122"/>
      <c r="U120" s="122"/>
      <c r="V120" s="122"/>
      <c r="W120" s="122"/>
      <c r="X120" s="122"/>
      <c r="Y120" s="145"/>
      <c r="Z120" s="318"/>
    </row>
    <row r="121" spans="2:26" ht="13.5" thickBot="1">
      <c r="B121" s="142">
        <v>1</v>
      </c>
      <c r="C121" s="319" t="s">
        <v>1687</v>
      </c>
      <c r="D121" s="347">
        <v>744</v>
      </c>
      <c r="E121" s="149" t="s">
        <v>1068</v>
      </c>
      <c r="F121" s="122"/>
      <c r="G121" s="122"/>
      <c r="H121" s="122"/>
      <c r="I121" s="122"/>
      <c r="J121" s="122"/>
      <c r="K121" s="122"/>
      <c r="L121" s="145"/>
      <c r="M121" s="318"/>
      <c r="O121" s="321" t="s">
        <v>1379</v>
      </c>
      <c r="P121" s="239"/>
      <c r="Q121" s="255"/>
      <c r="R121" s="255"/>
      <c r="S121" s="239"/>
      <c r="T121" s="239"/>
      <c r="U121" s="239"/>
      <c r="V121" s="239"/>
      <c r="W121" s="667"/>
      <c r="X121" s="667"/>
      <c r="Y121" s="130"/>
      <c r="Z121" s="322"/>
    </row>
    <row r="122" spans="2:13" ht="13.5" thickBot="1">
      <c r="B122" s="142">
        <v>1</v>
      </c>
      <c r="C122" s="319" t="s">
        <v>1687</v>
      </c>
      <c r="D122" s="347">
        <v>874</v>
      </c>
      <c r="E122" s="149" t="s">
        <v>1069</v>
      </c>
      <c r="F122" s="122"/>
      <c r="G122" s="122"/>
      <c r="H122" s="122"/>
      <c r="I122" s="122"/>
      <c r="J122" s="122"/>
      <c r="K122" s="122"/>
      <c r="L122" s="145"/>
      <c r="M122" s="318"/>
    </row>
    <row r="123" spans="2:26" ht="12.75">
      <c r="B123" s="142">
        <v>1</v>
      </c>
      <c r="C123" s="319" t="s">
        <v>1687</v>
      </c>
      <c r="D123" s="347">
        <v>1035</v>
      </c>
      <c r="E123" s="149" t="s">
        <v>1070</v>
      </c>
      <c r="F123" s="122"/>
      <c r="G123" s="122"/>
      <c r="H123" s="122"/>
      <c r="I123" s="122"/>
      <c r="J123" s="122"/>
      <c r="K123" s="122"/>
      <c r="L123" s="145"/>
      <c r="M123" s="318"/>
      <c r="O123" s="313" t="s">
        <v>1071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5"/>
    </row>
    <row r="124" spans="2:26" ht="12.75">
      <c r="B124" s="142">
        <v>1</v>
      </c>
      <c r="C124" s="319" t="s">
        <v>1687</v>
      </c>
      <c r="D124" s="347">
        <v>1300</v>
      </c>
      <c r="E124" s="149" t="s">
        <v>1072</v>
      </c>
      <c r="F124" s="122"/>
      <c r="G124" s="122"/>
      <c r="H124" s="122"/>
      <c r="I124" s="122"/>
      <c r="J124" s="122"/>
      <c r="K124" s="122"/>
      <c r="L124" s="145"/>
      <c r="M124" s="318"/>
      <c r="O124" s="317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318"/>
    </row>
    <row r="125" spans="2:26" ht="13.5" thickBot="1">
      <c r="B125" s="321" t="s">
        <v>675</v>
      </c>
      <c r="C125" s="239"/>
      <c r="D125" s="239"/>
      <c r="E125" s="239"/>
      <c r="F125" s="239"/>
      <c r="G125" s="239"/>
      <c r="H125" s="239"/>
      <c r="I125" s="239"/>
      <c r="J125" s="667"/>
      <c r="K125" s="667"/>
      <c r="L125" s="130"/>
      <c r="M125" s="322"/>
      <c r="O125" s="119" t="s">
        <v>1142</v>
      </c>
      <c r="P125" s="120" t="s">
        <v>85</v>
      </c>
      <c r="Q125" s="120" t="s">
        <v>86</v>
      </c>
      <c r="R125" s="725" t="s">
        <v>1209</v>
      </c>
      <c r="S125" s="725"/>
      <c r="T125" s="725"/>
      <c r="U125" s="725"/>
      <c r="V125" s="725"/>
      <c r="W125" s="725"/>
      <c r="X125" s="122"/>
      <c r="Y125" s="145"/>
      <c r="Z125" s="318"/>
    </row>
    <row r="126" spans="2:26" ht="13.5" thickBot="1">
      <c r="B126" s="1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14"/>
      <c r="O126" s="142">
        <v>1</v>
      </c>
      <c r="P126" s="143" t="s">
        <v>985</v>
      </c>
      <c r="Q126" s="350" t="s">
        <v>1073</v>
      </c>
      <c r="R126" s="149" t="s">
        <v>1074</v>
      </c>
      <c r="S126" s="122"/>
      <c r="T126" s="122"/>
      <c r="U126" s="122"/>
      <c r="V126" s="122"/>
      <c r="W126" s="122"/>
      <c r="X126" s="122"/>
      <c r="Y126" s="145"/>
      <c r="Z126" s="318"/>
    </row>
    <row r="127" spans="2:26" ht="12.75">
      <c r="B127" s="313" t="s">
        <v>1075</v>
      </c>
      <c r="C127" s="314"/>
      <c r="D127" s="344" t="s">
        <v>324</v>
      </c>
      <c r="E127" s="314"/>
      <c r="F127" s="314"/>
      <c r="G127" s="314"/>
      <c r="H127" s="314"/>
      <c r="I127" s="314"/>
      <c r="J127" s="314"/>
      <c r="K127" s="314"/>
      <c r="L127" s="314"/>
      <c r="M127" s="315"/>
      <c r="O127" s="142">
        <v>1</v>
      </c>
      <c r="P127" s="348" t="s">
        <v>985</v>
      </c>
      <c r="Q127" s="351" t="s">
        <v>1076</v>
      </c>
      <c r="R127" s="352" t="s">
        <v>1077</v>
      </c>
      <c r="S127" s="122"/>
      <c r="T127" s="122"/>
      <c r="U127" s="122"/>
      <c r="V127" s="122"/>
      <c r="W127" s="122"/>
      <c r="X127" s="122"/>
      <c r="Y127" s="145"/>
      <c r="Z127" s="318"/>
    </row>
    <row r="128" spans="2:26" ht="12.75">
      <c r="B128" s="317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318"/>
      <c r="O128" s="142">
        <v>1</v>
      </c>
      <c r="P128" s="348" t="s">
        <v>985</v>
      </c>
      <c r="Q128" s="351" t="s">
        <v>1078</v>
      </c>
      <c r="R128" s="352" t="s">
        <v>1079</v>
      </c>
      <c r="S128" s="122"/>
      <c r="T128" s="122"/>
      <c r="U128" s="122"/>
      <c r="V128" s="122"/>
      <c r="W128" s="122"/>
      <c r="X128" s="122"/>
      <c r="Y128" s="145"/>
      <c r="Z128" s="318"/>
    </row>
    <row r="129" spans="2:26" ht="12.75">
      <c r="B129" s="119" t="s">
        <v>1142</v>
      </c>
      <c r="C129" s="120" t="s">
        <v>85</v>
      </c>
      <c r="D129" s="120" t="s">
        <v>86</v>
      </c>
      <c r="E129" s="725" t="s">
        <v>1209</v>
      </c>
      <c r="F129" s="725"/>
      <c r="G129" s="725"/>
      <c r="H129" s="725"/>
      <c r="I129" s="725"/>
      <c r="J129" s="725"/>
      <c r="K129" s="122"/>
      <c r="L129" s="145"/>
      <c r="M129" s="318"/>
      <c r="O129" s="142">
        <v>1</v>
      </c>
      <c r="P129" s="348" t="s">
        <v>985</v>
      </c>
      <c r="Q129" s="351" t="s">
        <v>1066</v>
      </c>
      <c r="R129" s="352" t="s">
        <v>1067</v>
      </c>
      <c r="S129" s="122"/>
      <c r="T129" s="122"/>
      <c r="U129" s="122"/>
      <c r="V129" s="122"/>
      <c r="W129" s="122"/>
      <c r="X129" s="122"/>
      <c r="Y129" s="145"/>
      <c r="Z129" s="318"/>
    </row>
    <row r="130" spans="2:26" ht="13.5" thickBot="1">
      <c r="B130" s="142">
        <v>1</v>
      </c>
      <c r="C130" s="319" t="s">
        <v>1687</v>
      </c>
      <c r="D130" s="347">
        <v>1305</v>
      </c>
      <c r="E130" s="149" t="s">
        <v>1080</v>
      </c>
      <c r="F130" s="122"/>
      <c r="G130" s="122"/>
      <c r="H130" s="122"/>
      <c r="I130" s="122"/>
      <c r="J130" s="122"/>
      <c r="K130" s="122"/>
      <c r="L130" s="145"/>
      <c r="M130" s="318"/>
      <c r="O130" s="321" t="s">
        <v>1379</v>
      </c>
      <c r="P130" s="239"/>
      <c r="Q130" s="239"/>
      <c r="R130" s="239"/>
      <c r="S130" s="239"/>
      <c r="T130" s="239"/>
      <c r="U130" s="239"/>
      <c r="V130" s="239"/>
      <c r="W130" s="667"/>
      <c r="X130" s="667"/>
      <c r="Y130" s="130"/>
      <c r="Z130" s="322"/>
    </row>
    <row r="131" spans="2:13" ht="13.5" thickBot="1">
      <c r="B131" s="142">
        <v>1</v>
      </c>
      <c r="C131" s="319" t="s">
        <v>1687</v>
      </c>
      <c r="D131" s="347">
        <v>1306</v>
      </c>
      <c r="E131" s="149" t="s">
        <v>1081</v>
      </c>
      <c r="F131" s="122"/>
      <c r="G131" s="122"/>
      <c r="H131" s="122"/>
      <c r="I131" s="122"/>
      <c r="J131" s="122"/>
      <c r="K131" s="122"/>
      <c r="L131" s="145"/>
      <c r="M131" s="318"/>
    </row>
    <row r="132" spans="2:26" ht="12.75">
      <c r="B132" s="142">
        <v>1</v>
      </c>
      <c r="C132" s="319" t="s">
        <v>1687</v>
      </c>
      <c r="D132" s="347">
        <v>1311</v>
      </c>
      <c r="E132" s="149" t="s">
        <v>1082</v>
      </c>
      <c r="F132" s="122"/>
      <c r="G132" s="122"/>
      <c r="H132" s="122"/>
      <c r="I132" s="122"/>
      <c r="J132" s="122"/>
      <c r="K132" s="122"/>
      <c r="L132" s="145"/>
      <c r="M132" s="318"/>
      <c r="O132" s="313" t="s">
        <v>1083</v>
      </c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5"/>
    </row>
    <row r="133" spans="2:26" ht="12.75">
      <c r="B133" s="142">
        <v>1</v>
      </c>
      <c r="C133" s="319" t="s">
        <v>1687</v>
      </c>
      <c r="D133" s="347">
        <v>1312</v>
      </c>
      <c r="E133" s="149" t="s">
        <v>1084</v>
      </c>
      <c r="F133" s="122"/>
      <c r="G133" s="122"/>
      <c r="H133" s="122"/>
      <c r="I133" s="122"/>
      <c r="J133" s="122"/>
      <c r="K133" s="122"/>
      <c r="L133" s="145"/>
      <c r="M133" s="318"/>
      <c r="O133" s="317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318"/>
    </row>
    <row r="134" spans="2:26" ht="12.75">
      <c r="B134" s="142">
        <v>1</v>
      </c>
      <c r="C134" s="319" t="s">
        <v>1687</v>
      </c>
      <c r="D134" s="347">
        <v>1313</v>
      </c>
      <c r="E134" s="149" t="s">
        <v>1611</v>
      </c>
      <c r="F134" s="122"/>
      <c r="G134" s="122"/>
      <c r="H134" s="122"/>
      <c r="I134" s="122"/>
      <c r="J134" s="122"/>
      <c r="K134" s="122"/>
      <c r="L134" s="145"/>
      <c r="M134" s="318"/>
      <c r="O134" s="119" t="s">
        <v>1142</v>
      </c>
      <c r="P134" s="120" t="s">
        <v>85</v>
      </c>
      <c r="Q134" s="120" t="s">
        <v>86</v>
      </c>
      <c r="R134" s="725" t="s">
        <v>1209</v>
      </c>
      <c r="S134" s="725"/>
      <c r="T134" s="725"/>
      <c r="U134" s="725"/>
      <c r="V134" s="725"/>
      <c r="W134" s="725"/>
      <c r="X134" s="122"/>
      <c r="Y134" s="145"/>
      <c r="Z134" s="318"/>
    </row>
    <row r="135" spans="2:26" ht="12.75">
      <c r="B135" s="142">
        <v>1</v>
      </c>
      <c r="C135" s="319" t="s">
        <v>1687</v>
      </c>
      <c r="D135" s="347">
        <v>1314</v>
      </c>
      <c r="E135" s="149" t="s">
        <v>1865</v>
      </c>
      <c r="F135" s="122"/>
      <c r="G135" s="122"/>
      <c r="H135" s="122"/>
      <c r="I135" s="122"/>
      <c r="J135" s="122"/>
      <c r="K135" s="122"/>
      <c r="L135" s="145"/>
      <c r="M135" s="318"/>
      <c r="O135" s="142">
        <v>1</v>
      </c>
      <c r="P135" s="143" t="s">
        <v>985</v>
      </c>
      <c r="Q135" s="203" t="s">
        <v>1866</v>
      </c>
      <c r="R135" s="353" t="s">
        <v>1867</v>
      </c>
      <c r="S135" s="122"/>
      <c r="T135" s="122"/>
      <c r="U135" s="122"/>
      <c r="V135" s="122"/>
      <c r="W135" s="122"/>
      <c r="X135" s="122"/>
      <c r="Y135" s="145"/>
      <c r="Z135" s="318"/>
    </row>
    <row r="136" spans="2:26" ht="13.5" thickBot="1">
      <c r="B136" s="321" t="s">
        <v>675</v>
      </c>
      <c r="C136" s="239"/>
      <c r="D136" s="239"/>
      <c r="E136" s="239"/>
      <c r="F136" s="239"/>
      <c r="G136" s="239"/>
      <c r="H136" s="239"/>
      <c r="I136" s="239"/>
      <c r="J136" s="667"/>
      <c r="K136" s="667"/>
      <c r="L136" s="130"/>
      <c r="M136" s="322"/>
      <c r="O136" s="142">
        <v>1</v>
      </c>
      <c r="P136" s="348" t="s">
        <v>985</v>
      </c>
      <c r="Q136" s="203" t="s">
        <v>1868</v>
      </c>
      <c r="R136" s="351" t="s">
        <v>1869</v>
      </c>
      <c r="S136" s="122"/>
      <c r="T136" s="122"/>
      <c r="U136" s="122"/>
      <c r="V136" s="122"/>
      <c r="W136" s="122"/>
      <c r="X136" s="122"/>
      <c r="Y136" s="145"/>
      <c r="Z136" s="318"/>
    </row>
    <row r="137" spans="2:26" ht="13.5" thickBot="1">
      <c r="B137" s="1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14"/>
      <c r="O137" s="142">
        <v>1</v>
      </c>
      <c r="P137" s="348" t="s">
        <v>985</v>
      </c>
      <c r="Q137" s="203" t="s">
        <v>1870</v>
      </c>
      <c r="R137" s="351" t="s">
        <v>1871</v>
      </c>
      <c r="S137" s="122"/>
      <c r="T137" s="122"/>
      <c r="U137" s="122"/>
      <c r="V137" s="122"/>
      <c r="W137" s="122"/>
      <c r="X137" s="122"/>
      <c r="Y137" s="145"/>
      <c r="Z137" s="318"/>
    </row>
    <row r="138" spans="2:26" ht="12.75">
      <c r="B138" s="313" t="s">
        <v>1872</v>
      </c>
      <c r="C138" s="314"/>
      <c r="D138" s="344" t="s">
        <v>324</v>
      </c>
      <c r="E138" s="314"/>
      <c r="F138" s="314"/>
      <c r="G138" s="314"/>
      <c r="H138" s="314"/>
      <c r="I138" s="314"/>
      <c r="J138" s="314"/>
      <c r="K138" s="314"/>
      <c r="L138" s="314"/>
      <c r="M138" s="315"/>
      <c r="O138" s="142">
        <v>1</v>
      </c>
      <c r="P138" s="348" t="s">
        <v>985</v>
      </c>
      <c r="Q138" s="203" t="s">
        <v>1873</v>
      </c>
      <c r="R138" s="351" t="s">
        <v>1874</v>
      </c>
      <c r="S138" s="122"/>
      <c r="T138" s="122"/>
      <c r="U138" s="122"/>
      <c r="V138" s="122"/>
      <c r="W138" s="122"/>
      <c r="X138" s="122"/>
      <c r="Y138" s="145"/>
      <c r="Z138" s="318"/>
    </row>
    <row r="139" spans="2:26" ht="13.5" thickBot="1">
      <c r="B139" s="317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318"/>
      <c r="O139" s="321" t="s">
        <v>1379</v>
      </c>
      <c r="P139" s="239"/>
      <c r="Q139" s="255"/>
      <c r="R139" s="255"/>
      <c r="S139" s="239"/>
      <c r="T139" s="239"/>
      <c r="U139" s="239"/>
      <c r="V139" s="239"/>
      <c r="W139" s="667"/>
      <c r="X139" s="667"/>
      <c r="Y139" s="130"/>
      <c r="Z139" s="322"/>
    </row>
    <row r="140" spans="2:13" ht="12.75">
      <c r="B140" s="119" t="s">
        <v>1142</v>
      </c>
      <c r="C140" s="120" t="s">
        <v>85</v>
      </c>
      <c r="D140" s="120" t="s">
        <v>86</v>
      </c>
      <c r="E140" s="725" t="s">
        <v>1209</v>
      </c>
      <c r="F140" s="725"/>
      <c r="G140" s="725"/>
      <c r="H140" s="725"/>
      <c r="I140" s="725"/>
      <c r="J140" s="725"/>
      <c r="K140" s="122"/>
      <c r="L140" s="145"/>
      <c r="M140" s="318"/>
    </row>
    <row r="141" spans="2:13" ht="12.75">
      <c r="B141" s="142">
        <v>1</v>
      </c>
      <c r="C141" s="319" t="s">
        <v>1687</v>
      </c>
      <c r="D141" s="347">
        <v>1315</v>
      </c>
      <c r="E141" s="330" t="s">
        <v>1875</v>
      </c>
      <c r="F141" s="122"/>
      <c r="G141" s="122"/>
      <c r="H141" s="122"/>
      <c r="I141" s="122"/>
      <c r="J141" s="122"/>
      <c r="K141" s="122"/>
      <c r="L141" s="145"/>
      <c r="M141" s="318"/>
    </row>
    <row r="142" spans="2:13" ht="12.75">
      <c r="B142" s="142">
        <v>1</v>
      </c>
      <c r="C142" s="319" t="s">
        <v>1687</v>
      </c>
      <c r="D142" s="347">
        <v>1320</v>
      </c>
      <c r="E142" s="330" t="s">
        <v>1876</v>
      </c>
      <c r="F142" s="122"/>
      <c r="G142" s="122"/>
      <c r="H142" s="122"/>
      <c r="I142" s="122"/>
      <c r="J142" s="122"/>
      <c r="K142" s="122"/>
      <c r="L142" s="145"/>
      <c r="M142" s="318"/>
    </row>
    <row r="143" spans="2:13" ht="12.75">
      <c r="B143" s="142">
        <v>1</v>
      </c>
      <c r="C143" s="319" t="s">
        <v>1687</v>
      </c>
      <c r="D143" s="347">
        <v>1321</v>
      </c>
      <c r="E143" s="330" t="s">
        <v>1877</v>
      </c>
      <c r="F143" s="122"/>
      <c r="G143" s="122"/>
      <c r="H143" s="122"/>
      <c r="I143" s="122"/>
      <c r="J143" s="122"/>
      <c r="K143" s="122"/>
      <c r="L143" s="145"/>
      <c r="M143" s="318"/>
    </row>
    <row r="144" spans="2:13" ht="12.75">
      <c r="B144" s="142">
        <v>1</v>
      </c>
      <c r="C144" s="319" t="s">
        <v>1687</v>
      </c>
      <c r="D144" s="347">
        <v>1330</v>
      </c>
      <c r="E144" s="330" t="s">
        <v>1878</v>
      </c>
      <c r="F144" s="122"/>
      <c r="G144" s="122"/>
      <c r="H144" s="122"/>
      <c r="I144" s="122"/>
      <c r="J144" s="122"/>
      <c r="K144" s="122"/>
      <c r="L144" s="145"/>
      <c r="M144" s="318"/>
    </row>
    <row r="145" spans="2:13" ht="12.75">
      <c r="B145" s="142">
        <v>1</v>
      </c>
      <c r="C145" s="319" t="s">
        <v>1687</v>
      </c>
      <c r="D145" s="347" t="s">
        <v>1879</v>
      </c>
      <c r="E145" s="330" t="s">
        <v>1880</v>
      </c>
      <c r="F145" s="122"/>
      <c r="G145" s="122"/>
      <c r="H145" s="122"/>
      <c r="I145" s="122"/>
      <c r="J145" s="122"/>
      <c r="K145" s="122"/>
      <c r="L145" s="145"/>
      <c r="M145" s="318"/>
    </row>
    <row r="146" spans="2:13" ht="12.75">
      <c r="B146" s="142">
        <v>1</v>
      </c>
      <c r="C146" s="319" t="s">
        <v>1687</v>
      </c>
      <c r="D146" s="347">
        <v>1340</v>
      </c>
      <c r="E146" s="330" t="s">
        <v>1881</v>
      </c>
      <c r="F146" s="122"/>
      <c r="G146" s="122"/>
      <c r="H146" s="122"/>
      <c r="I146" s="122"/>
      <c r="J146" s="122"/>
      <c r="K146" s="122"/>
      <c r="L146" s="145"/>
      <c r="M146" s="318"/>
    </row>
    <row r="147" spans="2:13" ht="13.5" thickBot="1">
      <c r="B147" s="321" t="s">
        <v>675</v>
      </c>
      <c r="C147" s="239"/>
      <c r="D147" s="239"/>
      <c r="E147" s="239"/>
      <c r="F147" s="239"/>
      <c r="G147" s="239"/>
      <c r="H147" s="239"/>
      <c r="I147" s="239"/>
      <c r="J147" s="667"/>
      <c r="K147" s="667"/>
      <c r="L147" s="130"/>
      <c r="M147" s="322"/>
    </row>
  </sheetData>
  <sheetProtection/>
  <mergeCells count="40">
    <mergeCell ref="E10:J10"/>
    <mergeCell ref="N10:S10"/>
    <mergeCell ref="W10:AB10"/>
    <mergeCell ref="AF10:AK10"/>
    <mergeCell ref="Y20:Z20"/>
    <mergeCell ref="AH20:AI20"/>
    <mergeCell ref="W23:AB23"/>
    <mergeCell ref="AF23:AK23"/>
    <mergeCell ref="Y33:Z33"/>
    <mergeCell ref="AH33:AI33"/>
    <mergeCell ref="P34:Q34"/>
    <mergeCell ref="N37:S37"/>
    <mergeCell ref="W37:AB37"/>
    <mergeCell ref="AF37:AK37"/>
    <mergeCell ref="Y47:Z47"/>
    <mergeCell ref="AH47:AI47"/>
    <mergeCell ref="W50:AB50"/>
    <mergeCell ref="AF50:AK50"/>
    <mergeCell ref="G60:H60"/>
    <mergeCell ref="P60:Q60"/>
    <mergeCell ref="Y60:Z60"/>
    <mergeCell ref="AH60:AI60"/>
    <mergeCell ref="E64:J64"/>
    <mergeCell ref="J77:K77"/>
    <mergeCell ref="E107:J107"/>
    <mergeCell ref="R107:W107"/>
    <mergeCell ref="W112:X112"/>
    <mergeCell ref="J114:K114"/>
    <mergeCell ref="R116:W116"/>
    <mergeCell ref="E118:J118"/>
    <mergeCell ref="W121:X121"/>
    <mergeCell ref="J125:K125"/>
    <mergeCell ref="R125:W125"/>
    <mergeCell ref="E129:J129"/>
    <mergeCell ref="E140:J140"/>
    <mergeCell ref="J147:K147"/>
    <mergeCell ref="W130:X130"/>
    <mergeCell ref="R134:W134"/>
    <mergeCell ref="J136:K136"/>
    <mergeCell ref="W139:X1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4">
      <selection activeCell="M72" sqref="M72"/>
    </sheetView>
  </sheetViews>
  <sheetFormatPr defaultColWidth="9.140625" defaultRowHeight="12.75"/>
  <sheetData>
    <row r="1" spans="1:15" ht="18">
      <c r="A1" s="666" t="s">
        <v>877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</row>
    <row r="2" spans="1:15" ht="12.75">
      <c r="A2" s="156" t="s">
        <v>878</v>
      </c>
      <c r="B2" s="156"/>
      <c r="C2" s="156"/>
      <c r="D2" s="157" t="s">
        <v>879</v>
      </c>
      <c r="E2" s="156" t="s">
        <v>880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12.75">
      <c r="A3" s="156"/>
      <c r="B3" s="156"/>
      <c r="C3" s="156"/>
      <c r="D3" s="157" t="s">
        <v>881</v>
      </c>
      <c r="E3" s="156" t="s">
        <v>882</v>
      </c>
      <c r="F3" s="156"/>
      <c r="G3" s="156" t="s">
        <v>883</v>
      </c>
      <c r="H3" s="156"/>
      <c r="I3" s="156"/>
      <c r="J3" s="156"/>
      <c r="K3" s="156"/>
      <c r="L3" s="156"/>
      <c r="M3" s="156"/>
      <c r="N3" s="156"/>
      <c r="O3" s="156"/>
    </row>
    <row r="4" spans="1:15" ht="12.75">
      <c r="A4" s="156"/>
      <c r="B4" s="156"/>
      <c r="C4" s="156"/>
      <c r="D4" s="157" t="s">
        <v>884</v>
      </c>
      <c r="E4" s="156" t="s">
        <v>885</v>
      </c>
      <c r="F4" s="156"/>
      <c r="G4" s="156" t="s">
        <v>886</v>
      </c>
      <c r="H4" s="156"/>
      <c r="I4" s="156"/>
      <c r="J4" s="156"/>
      <c r="K4" s="156"/>
      <c r="L4" s="156"/>
      <c r="M4" s="156"/>
      <c r="N4" s="156"/>
      <c r="O4" s="156"/>
    </row>
    <row r="5" spans="1:15" ht="12.75">
      <c r="A5" s="156"/>
      <c r="B5" s="156"/>
      <c r="C5" s="156"/>
      <c r="D5" s="157"/>
      <c r="E5" s="156"/>
      <c r="F5" s="158" t="s">
        <v>887</v>
      </c>
      <c r="G5" s="159" t="s">
        <v>180</v>
      </c>
      <c r="H5" s="156"/>
      <c r="I5" s="156"/>
      <c r="J5" s="156"/>
      <c r="K5" s="156"/>
      <c r="L5" s="156"/>
      <c r="M5" s="156"/>
      <c r="N5" s="156"/>
      <c r="O5" s="156"/>
    </row>
    <row r="6" spans="1:15" ht="12.75">
      <c r="A6" s="156"/>
      <c r="B6" s="156"/>
      <c r="C6" s="156"/>
      <c r="D6" s="157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5" ht="12.75">
      <c r="A7" s="156"/>
      <c r="B7" s="662" t="s">
        <v>181</v>
      </c>
      <c r="C7" s="662"/>
      <c r="D7" s="157" t="s">
        <v>182</v>
      </c>
      <c r="E7" s="156" t="s">
        <v>183</v>
      </c>
      <c r="F7" s="156"/>
      <c r="G7" s="156"/>
      <c r="H7" s="156" t="s">
        <v>184</v>
      </c>
      <c r="I7" s="156"/>
      <c r="J7" s="156"/>
      <c r="K7" s="156"/>
      <c r="L7" s="156"/>
      <c r="M7" s="156"/>
      <c r="N7" s="156"/>
      <c r="O7" s="156"/>
    </row>
    <row r="9" spans="1:15" ht="12.75">
      <c r="A9" s="156"/>
      <c r="B9" s="156"/>
      <c r="C9" s="158" t="s">
        <v>185</v>
      </c>
      <c r="D9" s="159" t="s">
        <v>186</v>
      </c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1:15" ht="12.75">
      <c r="A10" s="156"/>
      <c r="B10" s="156"/>
      <c r="C10" s="158"/>
      <c r="D10" s="159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</row>
    <row r="11" spans="1:15" ht="12.75">
      <c r="A11" s="156" t="s">
        <v>187</v>
      </c>
      <c r="B11" s="156"/>
      <c r="C11" s="159" t="s">
        <v>188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</row>
    <row r="12" spans="1:15" ht="12.75">
      <c r="A12" s="156"/>
      <c r="B12" s="156"/>
      <c r="C12" s="159" t="s">
        <v>189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15" ht="12.75">
      <c r="A13" s="156"/>
      <c r="B13" s="156"/>
      <c r="C13" s="159" t="s">
        <v>190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</row>
    <row r="14" spans="1:15" ht="13.5" thickBot="1">
      <c r="A14" s="161"/>
      <c r="B14" s="161"/>
      <c r="C14" s="161"/>
      <c r="D14" s="161"/>
      <c r="E14" s="162"/>
      <c r="F14" s="162"/>
      <c r="G14" s="162"/>
      <c r="H14" s="162"/>
      <c r="I14" s="161"/>
      <c r="J14" s="161"/>
      <c r="K14" s="161"/>
      <c r="L14" s="161"/>
      <c r="M14" s="161"/>
      <c r="N14" s="161"/>
      <c r="O14" s="161"/>
    </row>
    <row r="15" spans="1:15" ht="13.5" thickTop="1">
      <c r="A15" s="163" t="s">
        <v>191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</row>
    <row r="16" spans="1:15" ht="12.75">
      <c r="A16" s="9"/>
      <c r="B16" s="156"/>
      <c r="C16" s="156"/>
      <c r="D16" s="156"/>
      <c r="E16" s="156"/>
      <c r="F16" s="156"/>
      <c r="G16" s="125"/>
      <c r="H16" s="125"/>
      <c r="I16" s="156"/>
      <c r="J16" s="156"/>
      <c r="K16" s="156"/>
      <c r="L16" s="156"/>
      <c r="M16" s="156"/>
      <c r="N16" s="156"/>
      <c r="O16" s="156"/>
    </row>
    <row r="17" spans="4:10" ht="12.75">
      <c r="D17" s="662" t="s">
        <v>192</v>
      </c>
      <c r="E17" s="662"/>
      <c r="F17" s="164"/>
      <c r="G17" s="156"/>
      <c r="H17" s="165"/>
      <c r="I17" s="156" t="s">
        <v>193</v>
      </c>
      <c r="J17" s="156"/>
    </row>
    <row r="18" spans="4:10" ht="12.75">
      <c r="D18" s="156"/>
      <c r="E18" s="156"/>
      <c r="F18" s="166"/>
      <c r="G18" s="167"/>
      <c r="H18" s="168"/>
      <c r="I18" s="156"/>
      <c r="J18" s="156" t="s">
        <v>194</v>
      </c>
    </row>
    <row r="19" spans="4:10" ht="12.75">
      <c r="D19" s="156"/>
      <c r="E19" s="156"/>
      <c r="F19" s="169"/>
      <c r="G19" s="168"/>
      <c r="H19" s="168"/>
      <c r="I19" s="156" t="s">
        <v>195</v>
      </c>
      <c r="J19" s="156"/>
    </row>
    <row r="20" spans="4:10" ht="12.75">
      <c r="D20" s="156"/>
      <c r="E20" s="156"/>
      <c r="F20" s="169"/>
      <c r="G20" s="168"/>
      <c r="H20" s="168"/>
      <c r="I20" s="156"/>
      <c r="J20" s="156" t="s">
        <v>196</v>
      </c>
    </row>
    <row r="21" spans="4:10" ht="12.75">
      <c r="D21" s="156"/>
      <c r="E21" s="156"/>
      <c r="F21" s="169"/>
      <c r="G21" s="168"/>
      <c r="H21" s="168"/>
      <c r="I21" s="156"/>
      <c r="J21" s="156"/>
    </row>
    <row r="22" spans="4:10" ht="12.75">
      <c r="D22" s="156"/>
      <c r="E22" s="156"/>
      <c r="F22" s="169"/>
      <c r="G22" s="168"/>
      <c r="H22" s="168"/>
      <c r="I22" s="156"/>
      <c r="J22" s="156"/>
    </row>
    <row r="23" spans="4:10" ht="12.75">
      <c r="D23" s="156"/>
      <c r="E23" s="156"/>
      <c r="F23" s="169"/>
      <c r="G23" s="168"/>
      <c r="H23" s="168"/>
      <c r="I23" s="9"/>
      <c r="J23" s="156"/>
    </row>
    <row r="24" spans="4:10" ht="12.75">
      <c r="D24" s="156"/>
      <c r="E24" s="156"/>
      <c r="F24" s="170"/>
      <c r="G24" s="171"/>
      <c r="H24" s="164"/>
      <c r="I24" s="156"/>
      <c r="J24" s="156"/>
    </row>
    <row r="26" spans="4:10" ht="12.75">
      <c r="D26" s="156"/>
      <c r="E26" s="156"/>
      <c r="F26" s="156"/>
      <c r="G26" s="125"/>
      <c r="H26" s="156"/>
      <c r="I26" s="156"/>
      <c r="J26" s="156"/>
    </row>
    <row r="27" spans="4:10" ht="12.75">
      <c r="D27" s="662" t="s">
        <v>197</v>
      </c>
      <c r="E27" s="662"/>
      <c r="F27" s="164"/>
      <c r="G27" s="165"/>
      <c r="H27" s="156"/>
      <c r="I27" s="156" t="s">
        <v>198</v>
      </c>
      <c r="J27" s="156"/>
    </row>
    <row r="28" spans="4:10" ht="12.75">
      <c r="D28" s="156"/>
      <c r="E28" s="156"/>
      <c r="F28" s="172"/>
      <c r="G28" s="164"/>
      <c r="H28" s="156"/>
      <c r="I28" s="159" t="s">
        <v>560</v>
      </c>
      <c r="J28" s="156"/>
    </row>
    <row r="29" spans="4:10" ht="12.75">
      <c r="D29" s="156"/>
      <c r="E29" s="156"/>
      <c r="F29" s="156"/>
      <c r="G29" s="156"/>
      <c r="H29" s="156"/>
      <c r="I29" s="159" t="s">
        <v>561</v>
      </c>
      <c r="J29" s="156"/>
    </row>
    <row r="31" spans="4:10" ht="12.75">
      <c r="D31" s="662" t="s">
        <v>562</v>
      </c>
      <c r="E31" s="662"/>
      <c r="F31" s="156" t="s">
        <v>565</v>
      </c>
      <c r="G31" s="156"/>
      <c r="H31" s="156"/>
      <c r="I31" s="156" t="s">
        <v>566</v>
      </c>
      <c r="J31" s="156"/>
    </row>
    <row r="32" spans="4:10" ht="12.75">
      <c r="D32" s="160"/>
      <c r="E32" s="160"/>
      <c r="F32" s="156"/>
      <c r="G32" s="156"/>
      <c r="H32" s="156"/>
      <c r="I32" s="156" t="s">
        <v>567</v>
      </c>
      <c r="J32" s="156"/>
    </row>
    <row r="34" spans="1:15" ht="12.75">
      <c r="A34" s="156" t="s">
        <v>576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1:15" ht="12.75">
      <c r="A35" s="156" t="s">
        <v>1004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1:15" ht="12.75">
      <c r="A36" s="156" t="s">
        <v>1005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1:15" ht="13.5" thickBo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</row>
    <row r="38" spans="1:15" ht="15.75" thickTop="1">
      <c r="A38" s="663" t="s">
        <v>163</v>
      </c>
      <c r="B38" s="663"/>
      <c r="C38" s="663"/>
      <c r="D38" s="663"/>
      <c r="E38" s="663"/>
      <c r="F38" s="663"/>
      <c r="G38" s="663"/>
      <c r="H38" s="663"/>
      <c r="I38" s="663"/>
      <c r="J38" s="663"/>
      <c r="K38" s="663"/>
      <c r="L38" s="663"/>
      <c r="M38" s="663"/>
      <c r="N38" s="663"/>
      <c r="O38" s="663"/>
    </row>
    <row r="39" spans="1:15" ht="15">
      <c r="A39" s="664" t="s">
        <v>164</v>
      </c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</row>
    <row r="40" spans="1:15" ht="12.75">
      <c r="A40" s="156" t="s">
        <v>165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2" spans="1:15" ht="12.75">
      <c r="A42" s="156" t="s">
        <v>166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4" spans="1:15" ht="12.75">
      <c r="A44" s="156">
        <v>1</v>
      </c>
      <c r="B44" s="156" t="s">
        <v>167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2.75">
      <c r="A45" s="156"/>
      <c r="B45" s="160" t="s">
        <v>168</v>
      </c>
      <c r="C45" s="156" t="s">
        <v>169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1:15" ht="12.75">
      <c r="A46" s="156">
        <v>2</v>
      </c>
      <c r="B46" s="156" t="s">
        <v>170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1:15" ht="12.75">
      <c r="A47" s="156">
        <v>3</v>
      </c>
      <c r="B47" s="156" t="s">
        <v>171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1:15" ht="12.75">
      <c r="A48" s="156">
        <v>4</v>
      </c>
      <c r="B48" s="156" t="s">
        <v>172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1:15" ht="12.75">
      <c r="A49" s="156"/>
      <c r="B49" s="158" t="s">
        <v>887</v>
      </c>
      <c r="C49" s="159" t="s">
        <v>173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1:15" ht="12.75">
      <c r="A50" s="156"/>
      <c r="B50" s="156"/>
      <c r="C50" s="160" t="s">
        <v>168</v>
      </c>
      <c r="D50" s="156" t="s">
        <v>174</v>
      </c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1:15" ht="12.75">
      <c r="A51" s="156"/>
      <c r="B51" s="156"/>
      <c r="C51" s="160" t="s">
        <v>175</v>
      </c>
      <c r="D51" s="156" t="s">
        <v>176</v>
      </c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3" spans="1:15" ht="12.75">
      <c r="A53" s="156"/>
      <c r="B53" s="156"/>
      <c r="C53" s="160" t="s">
        <v>177</v>
      </c>
      <c r="D53" s="156" t="s">
        <v>178</v>
      </c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1:15" ht="12.75">
      <c r="A54" s="156"/>
      <c r="B54" s="156"/>
      <c r="C54" s="160" t="s">
        <v>179</v>
      </c>
      <c r="D54" s="156" t="s">
        <v>1016</v>
      </c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6" spans="1:15" ht="12.75">
      <c r="A56" s="156"/>
      <c r="B56" s="156"/>
      <c r="C56" s="160" t="s">
        <v>1017</v>
      </c>
      <c r="D56" s="156" t="s">
        <v>1018</v>
      </c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1:15" ht="12.75">
      <c r="A57" s="156"/>
      <c r="B57" s="156"/>
      <c r="C57" s="160" t="s">
        <v>1019</v>
      </c>
      <c r="D57" s="156" t="s">
        <v>1020</v>
      </c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1:15" ht="13.5" thickBot="1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</row>
    <row r="59" spans="1:15" ht="13.5" thickTop="1">
      <c r="A59" s="156" t="s">
        <v>1021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1" spans="1:15" ht="12.75">
      <c r="A61" s="156" t="s">
        <v>166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3" spans="1:15" ht="12.75">
      <c r="A63" s="156">
        <v>1</v>
      </c>
      <c r="B63" s="156" t="s">
        <v>214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1:15" ht="12.75">
      <c r="A64" s="156"/>
      <c r="B64" s="160" t="s">
        <v>168</v>
      </c>
      <c r="C64" s="156" t="s">
        <v>169</v>
      </c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1:4" ht="12.75">
      <c r="A65" s="156">
        <v>2</v>
      </c>
      <c r="B65" s="156" t="s">
        <v>215</v>
      </c>
      <c r="C65" s="156"/>
      <c r="D65" s="156"/>
    </row>
    <row r="66" spans="1:4" ht="12.75">
      <c r="A66" s="156">
        <v>3</v>
      </c>
      <c r="B66" s="156" t="s">
        <v>216</v>
      </c>
      <c r="C66" s="156"/>
      <c r="D66" s="156"/>
    </row>
    <row r="67" spans="1:4" ht="12.75">
      <c r="A67" s="156">
        <v>4</v>
      </c>
      <c r="B67" s="156" t="s">
        <v>172</v>
      </c>
      <c r="C67" s="156"/>
      <c r="D67" s="156"/>
    </row>
    <row r="68" spans="1:4" ht="12.75">
      <c r="A68" s="156"/>
      <c r="B68" s="158" t="s">
        <v>887</v>
      </c>
      <c r="C68" s="159" t="s">
        <v>173</v>
      </c>
      <c r="D68" s="156"/>
    </row>
    <row r="69" spans="1:4" ht="12.75">
      <c r="A69" s="156"/>
      <c r="B69" s="156"/>
      <c r="C69" s="160" t="s">
        <v>168</v>
      </c>
      <c r="D69" s="156" t="s">
        <v>174</v>
      </c>
    </row>
    <row r="70" spans="1:4" ht="12.75">
      <c r="A70" s="156"/>
      <c r="B70" s="156"/>
      <c r="C70" s="160" t="s">
        <v>175</v>
      </c>
      <c r="D70" s="156" t="s">
        <v>176</v>
      </c>
    </row>
    <row r="72" spans="1:4" ht="12.75">
      <c r="A72" s="156"/>
      <c r="B72" s="156"/>
      <c r="C72" s="160" t="s">
        <v>177</v>
      </c>
      <c r="D72" s="156" t="s">
        <v>178</v>
      </c>
    </row>
    <row r="73" spans="1:4" ht="12.75">
      <c r="A73" s="156"/>
      <c r="B73" s="156"/>
      <c r="C73" s="160" t="s">
        <v>179</v>
      </c>
      <c r="D73" s="156" t="s">
        <v>1016</v>
      </c>
    </row>
    <row r="75" spans="1:4" ht="12.75">
      <c r="A75" s="156"/>
      <c r="B75" s="156"/>
      <c r="C75" s="160" t="s">
        <v>1017</v>
      </c>
      <c r="D75" s="156" t="s">
        <v>1018</v>
      </c>
    </row>
    <row r="76" spans="1:4" ht="12.75">
      <c r="A76" s="156"/>
      <c r="B76" s="156"/>
      <c r="C76" s="160" t="s">
        <v>1019</v>
      </c>
      <c r="D76" s="156" t="s">
        <v>1020</v>
      </c>
    </row>
    <row r="78" spans="1:12" ht="15.75">
      <c r="A78" s="661" t="s">
        <v>1675</v>
      </c>
      <c r="B78" s="661"/>
      <c r="C78" s="661"/>
      <c r="D78" s="661"/>
      <c r="E78" s="661"/>
      <c r="F78" s="661"/>
      <c r="G78" s="661"/>
      <c r="H78" s="661"/>
      <c r="I78" s="661"/>
      <c r="J78" s="661"/>
      <c r="K78" s="661"/>
      <c r="L78" s="661"/>
    </row>
    <row r="79" spans="1:12" ht="12.75">
      <c r="A79" s="660" t="s">
        <v>1676</v>
      </c>
      <c r="B79" s="660"/>
      <c r="C79" s="660"/>
      <c r="D79" s="660"/>
      <c r="E79" s="660"/>
      <c r="F79" s="660"/>
      <c r="G79" s="660"/>
      <c r="H79" s="660"/>
      <c r="I79" s="660"/>
      <c r="J79" s="660"/>
      <c r="K79" s="660"/>
      <c r="L79" s="178"/>
    </row>
    <row r="80" spans="1:12" ht="12.75">
      <c r="A80" s="660" t="s">
        <v>1416</v>
      </c>
      <c r="B80" s="660"/>
      <c r="C80" s="660"/>
      <c r="D80" s="660"/>
      <c r="E80" s="660"/>
      <c r="F80" s="660"/>
      <c r="G80" s="660"/>
      <c r="H80" s="660"/>
      <c r="I80" s="660"/>
      <c r="J80" s="660"/>
      <c r="K80" s="660"/>
      <c r="L80" s="178"/>
    </row>
    <row r="81" spans="1:12" ht="12.75">
      <c r="A81" s="660" t="s">
        <v>1417</v>
      </c>
      <c r="B81" s="660"/>
      <c r="C81" s="660"/>
      <c r="D81" s="660"/>
      <c r="E81" s="660"/>
      <c r="F81" s="660"/>
      <c r="G81" s="660"/>
      <c r="H81" s="660"/>
      <c r="I81" s="660"/>
      <c r="J81" s="660"/>
      <c r="K81" s="660"/>
      <c r="L81" s="178"/>
    </row>
    <row r="82" spans="1:12" ht="12.75">
      <c r="A82" s="660" t="s">
        <v>1882</v>
      </c>
      <c r="B82" s="660"/>
      <c r="C82" s="660"/>
      <c r="D82" s="660"/>
      <c r="E82" s="660"/>
      <c r="F82" s="660"/>
      <c r="G82" s="660"/>
      <c r="H82" s="660"/>
      <c r="I82" s="660"/>
      <c r="J82" s="660"/>
      <c r="K82" s="660"/>
      <c r="L82" s="178"/>
    </row>
    <row r="83" spans="1:12" ht="12.75">
      <c r="A83" s="660" t="s">
        <v>1883</v>
      </c>
      <c r="B83" s="660"/>
      <c r="C83" s="660"/>
      <c r="D83" s="660"/>
      <c r="E83" s="660"/>
      <c r="F83" s="660"/>
      <c r="G83" s="660"/>
      <c r="H83" s="660"/>
      <c r="I83" s="660"/>
      <c r="J83" s="660"/>
      <c r="K83" s="660"/>
      <c r="L83" s="178"/>
    </row>
    <row r="84" spans="1:12" ht="12.75">
      <c r="A84" s="660" t="s">
        <v>1884</v>
      </c>
      <c r="B84" s="660"/>
      <c r="C84" s="660"/>
      <c r="D84" s="660"/>
      <c r="E84" s="660"/>
      <c r="F84" s="660"/>
      <c r="G84" s="660"/>
      <c r="H84" s="660"/>
      <c r="I84" s="660"/>
      <c r="J84" s="660"/>
      <c r="K84" s="660"/>
      <c r="L84" s="178"/>
    </row>
    <row r="85" spans="1:12" ht="12.75">
      <c r="A85" s="660" t="s">
        <v>1885</v>
      </c>
      <c r="B85" s="660"/>
      <c r="C85" s="660"/>
      <c r="D85" s="660"/>
      <c r="E85" s="660"/>
      <c r="F85" s="660"/>
      <c r="G85" s="660"/>
      <c r="H85" s="660"/>
      <c r="I85" s="660"/>
      <c r="J85" s="660"/>
      <c r="K85" s="660"/>
      <c r="L85" s="178"/>
    </row>
    <row r="86" spans="1:12" ht="12.75">
      <c r="A86" s="660" t="s">
        <v>1886</v>
      </c>
      <c r="B86" s="660"/>
      <c r="C86" s="660"/>
      <c r="D86" s="660"/>
      <c r="E86" s="660"/>
      <c r="F86" s="660"/>
      <c r="G86" s="660"/>
      <c r="H86" s="660"/>
      <c r="I86" s="660"/>
      <c r="J86" s="660"/>
      <c r="K86" s="660"/>
      <c r="L86" s="178"/>
    </row>
    <row r="87" spans="1:12" ht="12.75">
      <c r="A87" s="1"/>
      <c r="B87" s="259" t="s">
        <v>1328</v>
      </c>
      <c r="C87" s="285"/>
      <c r="D87" s="7"/>
      <c r="E87" s="268"/>
      <c r="F87" s="1"/>
      <c r="G87" s="1"/>
      <c r="H87" s="1"/>
      <c r="I87" s="1"/>
      <c r="J87" s="1"/>
      <c r="K87" s="286"/>
      <c r="L87" s="178"/>
    </row>
    <row r="88" spans="1:11" ht="12.75">
      <c r="A88" s="660" t="s">
        <v>1337</v>
      </c>
      <c r="B88" s="660"/>
      <c r="C88" s="660"/>
      <c r="D88" s="660"/>
      <c r="E88" s="660"/>
      <c r="F88" s="660"/>
      <c r="G88" s="660"/>
      <c r="H88" s="660"/>
      <c r="I88" s="1"/>
      <c r="J88" s="1"/>
      <c r="K88" s="286"/>
    </row>
    <row r="89" spans="1:11" ht="12.75">
      <c r="A89" s="1" t="s">
        <v>1338</v>
      </c>
      <c r="B89" s="1"/>
      <c r="C89" s="287"/>
      <c r="D89" s="7"/>
      <c r="E89" s="268"/>
      <c r="F89" s="1"/>
      <c r="G89" s="1"/>
      <c r="H89" s="1"/>
      <c r="I89" s="1"/>
      <c r="J89" s="1"/>
      <c r="K89" s="286"/>
    </row>
  </sheetData>
  <sheetProtection/>
  <mergeCells count="17">
    <mergeCell ref="A88:H88"/>
    <mergeCell ref="A82:K82"/>
    <mergeCell ref="A83:K83"/>
    <mergeCell ref="A84:K84"/>
    <mergeCell ref="A85:K85"/>
    <mergeCell ref="A80:K80"/>
    <mergeCell ref="A81:K81"/>
    <mergeCell ref="D31:E31"/>
    <mergeCell ref="A38:O38"/>
    <mergeCell ref="A39:O39"/>
    <mergeCell ref="A86:K86"/>
    <mergeCell ref="A1:O1"/>
    <mergeCell ref="B7:C7"/>
    <mergeCell ref="D17:E17"/>
    <mergeCell ref="D27:E27"/>
    <mergeCell ref="A78:L78"/>
    <mergeCell ref="A79:K7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AW107"/>
  <sheetViews>
    <sheetView zoomScalePageLayoutView="0" workbookViewId="0" topLeftCell="A1">
      <selection activeCell="A3" sqref="A3"/>
    </sheetView>
  </sheetViews>
  <sheetFormatPr defaultColWidth="9.140625" defaultRowHeight="12.75"/>
  <sheetData>
    <row r="1" spans="2:48" ht="12.75">
      <c r="B1" s="64" t="s">
        <v>1429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</row>
    <row r="2" spans="2:48" ht="12.75">
      <c r="B2" s="34" t="s">
        <v>76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</row>
    <row r="3" spans="2:48" ht="12.75">
      <c r="B3" s="34" t="s">
        <v>77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2:48" ht="12.75"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pans="2:48" ht="12.75">
      <c r="B5" s="34" t="s">
        <v>78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2:48" ht="12.75">
      <c r="B6" s="3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2:49" ht="12.75">
      <c r="B7" s="33"/>
      <c r="C7" s="35" t="s">
        <v>1430</v>
      </c>
      <c r="D7" s="33"/>
      <c r="E7" s="33"/>
      <c r="F7" s="33"/>
      <c r="G7" s="33"/>
      <c r="H7" s="33"/>
      <c r="I7" s="36"/>
      <c r="J7" s="33"/>
      <c r="K7" s="33"/>
      <c r="L7" s="35" t="s">
        <v>1431</v>
      </c>
      <c r="M7" s="33"/>
      <c r="N7" s="33"/>
      <c r="O7" s="33"/>
      <c r="P7" s="33"/>
      <c r="Q7" s="33"/>
      <c r="R7" s="36"/>
      <c r="S7" s="33"/>
      <c r="T7" s="33"/>
      <c r="U7" s="35" t="s">
        <v>1432</v>
      </c>
      <c r="V7" s="33"/>
      <c r="W7" s="33"/>
      <c r="X7" s="33"/>
      <c r="Y7" s="33"/>
      <c r="Z7" s="33"/>
      <c r="AA7" s="36"/>
      <c r="AB7" s="33"/>
      <c r="AC7" s="33"/>
      <c r="AD7" s="35" t="s">
        <v>655</v>
      </c>
      <c r="AE7" s="33"/>
      <c r="AF7" s="33"/>
      <c r="AG7" s="33"/>
      <c r="AH7" s="33"/>
      <c r="AI7" s="33"/>
      <c r="AJ7" s="36"/>
      <c r="AK7" s="33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1"/>
    </row>
    <row r="8" spans="2:49" ht="13.5" thickBot="1">
      <c r="B8" s="33" t="s">
        <v>83</v>
      </c>
      <c r="C8" s="36" t="s">
        <v>84</v>
      </c>
      <c r="D8" s="36" t="s">
        <v>85</v>
      </c>
      <c r="E8" s="33" t="s">
        <v>86</v>
      </c>
      <c r="F8" s="33" t="s">
        <v>218</v>
      </c>
      <c r="G8" s="33"/>
      <c r="H8" s="33"/>
      <c r="I8" s="40"/>
      <c r="J8" s="33"/>
      <c r="K8" s="33" t="s">
        <v>83</v>
      </c>
      <c r="L8" s="36" t="s">
        <v>84</v>
      </c>
      <c r="M8" s="36" t="s">
        <v>85</v>
      </c>
      <c r="N8" s="33" t="s">
        <v>86</v>
      </c>
      <c r="O8" s="33" t="s">
        <v>218</v>
      </c>
      <c r="P8" s="33"/>
      <c r="Q8" s="33"/>
      <c r="R8" s="40"/>
      <c r="S8" s="33"/>
      <c r="T8" s="33" t="s">
        <v>83</v>
      </c>
      <c r="U8" s="36" t="s">
        <v>84</v>
      </c>
      <c r="V8" s="36" t="s">
        <v>85</v>
      </c>
      <c r="W8" s="33" t="s">
        <v>86</v>
      </c>
      <c r="X8" s="33" t="s">
        <v>218</v>
      </c>
      <c r="Y8" s="33"/>
      <c r="Z8" s="33"/>
      <c r="AA8" s="40"/>
      <c r="AB8" s="33"/>
      <c r="AC8" s="33" t="s">
        <v>83</v>
      </c>
      <c r="AD8" s="36" t="s">
        <v>84</v>
      </c>
      <c r="AE8" s="36" t="s">
        <v>85</v>
      </c>
      <c r="AF8" s="33" t="s">
        <v>86</v>
      </c>
      <c r="AG8" s="33" t="s">
        <v>218</v>
      </c>
      <c r="AH8" s="33"/>
      <c r="AI8" s="33"/>
      <c r="AJ8" s="40"/>
      <c r="AK8" s="33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1"/>
    </row>
    <row r="9" spans="2:49" ht="13.5" thickTop="1">
      <c r="B9" s="42">
        <v>1</v>
      </c>
      <c r="C9" s="43">
        <v>2</v>
      </c>
      <c r="D9" s="43" t="s">
        <v>219</v>
      </c>
      <c r="E9" s="46" t="s">
        <v>656</v>
      </c>
      <c r="F9" s="46" t="s">
        <v>657</v>
      </c>
      <c r="G9" s="46"/>
      <c r="H9" s="46"/>
      <c r="I9" s="47"/>
      <c r="J9" s="37"/>
      <c r="K9" s="42">
        <v>1</v>
      </c>
      <c r="L9" s="43">
        <v>2</v>
      </c>
      <c r="M9" s="43" t="s">
        <v>1499</v>
      </c>
      <c r="N9" s="46" t="s">
        <v>656</v>
      </c>
      <c r="O9" s="46" t="s">
        <v>657</v>
      </c>
      <c r="P9" s="46"/>
      <c r="Q9" s="46"/>
      <c r="R9" s="47"/>
      <c r="S9" s="37"/>
      <c r="T9" s="42">
        <v>1</v>
      </c>
      <c r="U9" s="43">
        <v>2</v>
      </c>
      <c r="V9" s="43" t="s">
        <v>1686</v>
      </c>
      <c r="W9" s="46" t="s">
        <v>656</v>
      </c>
      <c r="X9" s="46" t="s">
        <v>657</v>
      </c>
      <c r="Y9" s="46"/>
      <c r="Z9" s="46"/>
      <c r="AA9" s="47"/>
      <c r="AB9" s="37"/>
      <c r="AC9" s="42">
        <v>1</v>
      </c>
      <c r="AD9" s="43">
        <v>1</v>
      </c>
      <c r="AE9" s="43" t="s">
        <v>1687</v>
      </c>
      <c r="AF9" s="46" t="s">
        <v>656</v>
      </c>
      <c r="AG9" s="46" t="s">
        <v>657</v>
      </c>
      <c r="AH9" s="46"/>
      <c r="AI9" s="46"/>
      <c r="AJ9" s="47"/>
      <c r="AK9" s="37"/>
      <c r="AL9" s="37"/>
      <c r="AM9" s="437"/>
      <c r="AN9" s="152"/>
      <c r="AO9" s="152"/>
      <c r="AP9" s="152"/>
      <c r="AQ9" s="152"/>
      <c r="AR9" s="152"/>
      <c r="AS9" s="152"/>
      <c r="AT9" s="152"/>
      <c r="AU9" s="438"/>
      <c r="AV9" s="439"/>
      <c r="AW9" s="1"/>
    </row>
    <row r="10" spans="2:49" ht="12.75">
      <c r="B10" s="48">
        <v>2</v>
      </c>
      <c r="C10" s="49">
        <v>2</v>
      </c>
      <c r="D10" s="49" t="s">
        <v>219</v>
      </c>
      <c r="E10" s="52" t="s">
        <v>658</v>
      </c>
      <c r="F10" s="52" t="s">
        <v>659</v>
      </c>
      <c r="G10" s="52"/>
      <c r="H10" s="52"/>
      <c r="I10" s="53"/>
      <c r="J10" s="37"/>
      <c r="K10" s="48">
        <v>2</v>
      </c>
      <c r="L10" s="49">
        <v>2</v>
      </c>
      <c r="M10" s="49" t="s">
        <v>1499</v>
      </c>
      <c r="N10" s="52" t="s">
        <v>658</v>
      </c>
      <c r="O10" s="52" t="s">
        <v>659</v>
      </c>
      <c r="P10" s="52"/>
      <c r="Q10" s="52"/>
      <c r="R10" s="53"/>
      <c r="S10" s="37"/>
      <c r="T10" s="48">
        <v>2</v>
      </c>
      <c r="U10" s="49">
        <v>2</v>
      </c>
      <c r="V10" s="49" t="s">
        <v>1686</v>
      </c>
      <c r="W10" s="52" t="s">
        <v>658</v>
      </c>
      <c r="X10" s="52" t="s">
        <v>659</v>
      </c>
      <c r="Y10" s="52"/>
      <c r="Z10" s="52"/>
      <c r="AA10" s="53"/>
      <c r="AB10" s="37"/>
      <c r="AC10" s="48">
        <v>2</v>
      </c>
      <c r="AD10" s="49">
        <v>1</v>
      </c>
      <c r="AE10" s="49" t="s">
        <v>1687</v>
      </c>
      <c r="AF10" s="52" t="s">
        <v>658</v>
      </c>
      <c r="AG10" s="52" t="s">
        <v>659</v>
      </c>
      <c r="AH10" s="52"/>
      <c r="AI10" s="52"/>
      <c r="AJ10" s="53"/>
      <c r="AK10" s="37"/>
      <c r="AL10" s="37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"/>
    </row>
    <row r="11" spans="2:49" ht="12.75">
      <c r="B11" s="48">
        <v>3</v>
      </c>
      <c r="C11" s="49">
        <v>2</v>
      </c>
      <c r="D11" s="49" t="s">
        <v>219</v>
      </c>
      <c r="E11" s="52" t="s">
        <v>660</v>
      </c>
      <c r="F11" s="52" t="s">
        <v>661</v>
      </c>
      <c r="G11" s="52"/>
      <c r="H11" s="52"/>
      <c r="I11" s="53"/>
      <c r="J11" s="37"/>
      <c r="K11" s="48">
        <v>3</v>
      </c>
      <c r="L11" s="49">
        <v>2</v>
      </c>
      <c r="M11" s="49" t="s">
        <v>1499</v>
      </c>
      <c r="N11" s="52" t="s">
        <v>660</v>
      </c>
      <c r="O11" s="52" t="s">
        <v>661</v>
      </c>
      <c r="P11" s="52"/>
      <c r="Q11" s="52"/>
      <c r="R11" s="53"/>
      <c r="S11" s="37"/>
      <c r="T11" s="48">
        <v>3</v>
      </c>
      <c r="U11" s="49">
        <v>2</v>
      </c>
      <c r="V11" s="49" t="s">
        <v>1686</v>
      </c>
      <c r="W11" s="52" t="s">
        <v>660</v>
      </c>
      <c r="X11" s="52" t="s">
        <v>661</v>
      </c>
      <c r="Y11" s="52"/>
      <c r="Z11" s="52"/>
      <c r="AA11" s="53"/>
      <c r="AB11" s="37"/>
      <c r="AC11" s="48">
        <v>3</v>
      </c>
      <c r="AD11" s="49">
        <v>1</v>
      </c>
      <c r="AE11" s="49" t="s">
        <v>1687</v>
      </c>
      <c r="AF11" s="52" t="s">
        <v>660</v>
      </c>
      <c r="AG11" s="52" t="s">
        <v>661</v>
      </c>
      <c r="AH11" s="52"/>
      <c r="AI11" s="52"/>
      <c r="AJ11" s="53"/>
      <c r="AK11" s="37"/>
      <c r="AL11" s="37"/>
      <c r="AM11" s="153"/>
      <c r="AN11" s="153"/>
      <c r="AO11" s="153"/>
      <c r="AP11" s="673"/>
      <c r="AQ11" s="673"/>
      <c r="AR11" s="673"/>
      <c r="AS11" s="673"/>
      <c r="AT11" s="673"/>
      <c r="AU11" s="673"/>
      <c r="AV11" s="152"/>
      <c r="AW11" s="1"/>
    </row>
    <row r="12" spans="2:49" ht="12.75">
      <c r="B12" s="48">
        <v>4</v>
      </c>
      <c r="C12" s="49">
        <v>2</v>
      </c>
      <c r="D12" s="49" t="s">
        <v>219</v>
      </c>
      <c r="E12" s="52" t="s">
        <v>662</v>
      </c>
      <c r="F12" s="52" t="s">
        <v>663</v>
      </c>
      <c r="G12" s="52"/>
      <c r="H12" s="52"/>
      <c r="I12" s="53"/>
      <c r="J12" s="37"/>
      <c r="K12" s="48">
        <v>4</v>
      </c>
      <c r="L12" s="49">
        <v>2</v>
      </c>
      <c r="M12" s="49" t="s">
        <v>1499</v>
      </c>
      <c r="N12" s="52" t="s">
        <v>662</v>
      </c>
      <c r="O12" s="52" t="s">
        <v>663</v>
      </c>
      <c r="P12" s="52"/>
      <c r="Q12" s="52"/>
      <c r="R12" s="53"/>
      <c r="S12" s="37"/>
      <c r="T12" s="48">
        <v>4</v>
      </c>
      <c r="U12" s="49">
        <v>2</v>
      </c>
      <c r="V12" s="49" t="s">
        <v>1686</v>
      </c>
      <c r="W12" s="52" t="s">
        <v>662</v>
      </c>
      <c r="X12" s="52" t="s">
        <v>663</v>
      </c>
      <c r="Y12" s="52"/>
      <c r="Z12" s="52"/>
      <c r="AA12" s="53"/>
      <c r="AB12" s="37"/>
      <c r="AC12" s="48">
        <v>4</v>
      </c>
      <c r="AD12" s="49">
        <v>1</v>
      </c>
      <c r="AE12" s="49" t="s">
        <v>1687</v>
      </c>
      <c r="AF12" s="52" t="s">
        <v>662</v>
      </c>
      <c r="AG12" s="52" t="s">
        <v>663</v>
      </c>
      <c r="AH12" s="52"/>
      <c r="AI12" s="52"/>
      <c r="AJ12" s="53"/>
      <c r="AK12" s="37"/>
      <c r="AL12" s="37"/>
      <c r="AM12" s="153"/>
      <c r="AN12" s="153"/>
      <c r="AO12" s="152"/>
      <c r="AP12" s="152"/>
      <c r="AQ12" s="152"/>
      <c r="AR12" s="152"/>
      <c r="AS12" s="152"/>
      <c r="AT12" s="152"/>
      <c r="AU12" s="152"/>
      <c r="AV12" s="152"/>
      <c r="AW12" s="1"/>
    </row>
    <row r="13" spans="2:49" ht="12.75">
      <c r="B13" s="48">
        <v>5</v>
      </c>
      <c r="C13" s="49">
        <v>2</v>
      </c>
      <c r="D13" s="49" t="s">
        <v>219</v>
      </c>
      <c r="E13" s="52" t="s">
        <v>664</v>
      </c>
      <c r="F13" s="52" t="s">
        <v>665</v>
      </c>
      <c r="G13" s="52"/>
      <c r="H13" s="52"/>
      <c r="I13" s="53"/>
      <c r="J13" s="37"/>
      <c r="K13" s="48">
        <v>5</v>
      </c>
      <c r="L13" s="49">
        <v>2</v>
      </c>
      <c r="M13" s="49" t="s">
        <v>1499</v>
      </c>
      <c r="N13" s="52" t="s">
        <v>664</v>
      </c>
      <c r="O13" s="52" t="s">
        <v>665</v>
      </c>
      <c r="P13" s="52"/>
      <c r="Q13" s="52"/>
      <c r="R13" s="53"/>
      <c r="S13" s="37"/>
      <c r="T13" s="48">
        <v>5</v>
      </c>
      <c r="U13" s="49">
        <v>2</v>
      </c>
      <c r="V13" s="49" t="s">
        <v>1686</v>
      </c>
      <c r="W13" s="52" t="s">
        <v>664</v>
      </c>
      <c r="X13" s="52" t="s">
        <v>665</v>
      </c>
      <c r="Y13" s="52"/>
      <c r="Z13" s="52"/>
      <c r="AA13" s="53"/>
      <c r="AB13" s="37"/>
      <c r="AC13" s="48">
        <v>5</v>
      </c>
      <c r="AD13" s="49">
        <v>1</v>
      </c>
      <c r="AE13" s="49" t="s">
        <v>1687</v>
      </c>
      <c r="AF13" s="52" t="s">
        <v>664</v>
      </c>
      <c r="AG13" s="52" t="s">
        <v>665</v>
      </c>
      <c r="AH13" s="52"/>
      <c r="AI13" s="52"/>
      <c r="AJ13" s="53"/>
      <c r="AK13" s="37"/>
      <c r="AL13" s="37"/>
      <c r="AM13" s="153"/>
      <c r="AN13" s="153"/>
      <c r="AO13" s="152"/>
      <c r="AP13" s="152"/>
      <c r="AQ13" s="152"/>
      <c r="AR13" s="152"/>
      <c r="AS13" s="152"/>
      <c r="AT13" s="152"/>
      <c r="AU13" s="152"/>
      <c r="AV13" s="152"/>
      <c r="AW13" s="1"/>
    </row>
    <row r="14" spans="2:49" ht="12.75">
      <c r="B14" s="48">
        <v>6</v>
      </c>
      <c r="C14" s="49">
        <v>2</v>
      </c>
      <c r="D14" s="49" t="s">
        <v>219</v>
      </c>
      <c r="E14" s="52" t="s">
        <v>666</v>
      </c>
      <c r="F14" s="52" t="s">
        <v>667</v>
      </c>
      <c r="G14" s="52"/>
      <c r="H14" s="52"/>
      <c r="I14" s="53"/>
      <c r="J14" s="37"/>
      <c r="K14" s="48">
        <v>6</v>
      </c>
      <c r="L14" s="49">
        <v>2</v>
      </c>
      <c r="M14" s="49" t="s">
        <v>1499</v>
      </c>
      <c r="N14" s="52" t="s">
        <v>666</v>
      </c>
      <c r="O14" s="52" t="s">
        <v>667</v>
      </c>
      <c r="P14" s="52"/>
      <c r="Q14" s="52"/>
      <c r="R14" s="53"/>
      <c r="S14" s="37"/>
      <c r="T14" s="48">
        <v>6</v>
      </c>
      <c r="U14" s="49">
        <v>2</v>
      </c>
      <c r="V14" s="49" t="s">
        <v>1686</v>
      </c>
      <c r="W14" s="52" t="s">
        <v>666</v>
      </c>
      <c r="X14" s="52" t="s">
        <v>667</v>
      </c>
      <c r="Y14" s="52"/>
      <c r="Z14" s="52"/>
      <c r="AA14" s="53"/>
      <c r="AB14" s="37"/>
      <c r="AC14" s="48">
        <v>6</v>
      </c>
      <c r="AD14" s="49">
        <v>1</v>
      </c>
      <c r="AE14" s="49" t="s">
        <v>1687</v>
      </c>
      <c r="AF14" s="52" t="s">
        <v>666</v>
      </c>
      <c r="AG14" s="52" t="s">
        <v>667</v>
      </c>
      <c r="AH14" s="52"/>
      <c r="AI14" s="52"/>
      <c r="AJ14" s="53"/>
      <c r="AK14" s="37"/>
      <c r="AL14" s="37"/>
      <c r="AM14" s="153"/>
      <c r="AN14" s="153"/>
      <c r="AO14" s="152"/>
      <c r="AP14" s="152"/>
      <c r="AQ14" s="152"/>
      <c r="AR14" s="152"/>
      <c r="AS14" s="152"/>
      <c r="AT14" s="152"/>
      <c r="AU14" s="152"/>
      <c r="AV14" s="152"/>
      <c r="AW14" s="1"/>
    </row>
    <row r="15" spans="2:49" ht="12.75">
      <c r="B15" s="48">
        <v>7</v>
      </c>
      <c r="C15" s="49">
        <v>2</v>
      </c>
      <c r="D15" s="49" t="s">
        <v>219</v>
      </c>
      <c r="E15" s="52" t="s">
        <v>668</v>
      </c>
      <c r="F15" s="52" t="s">
        <v>669</v>
      </c>
      <c r="G15" s="52"/>
      <c r="H15" s="52"/>
      <c r="I15" s="53"/>
      <c r="J15" s="37"/>
      <c r="K15" s="48">
        <v>7</v>
      </c>
      <c r="L15" s="49">
        <v>2</v>
      </c>
      <c r="M15" s="49" t="s">
        <v>1499</v>
      </c>
      <c r="N15" s="52" t="s">
        <v>668</v>
      </c>
      <c r="O15" s="52" t="s">
        <v>669</v>
      </c>
      <c r="P15" s="52"/>
      <c r="Q15" s="52"/>
      <c r="R15" s="53"/>
      <c r="S15" s="37"/>
      <c r="T15" s="48">
        <v>7</v>
      </c>
      <c r="U15" s="49">
        <v>2</v>
      </c>
      <c r="V15" s="49" t="s">
        <v>1686</v>
      </c>
      <c r="W15" s="52" t="s">
        <v>668</v>
      </c>
      <c r="X15" s="52" t="s">
        <v>669</v>
      </c>
      <c r="Y15" s="52"/>
      <c r="Z15" s="52"/>
      <c r="AA15" s="53"/>
      <c r="AB15" s="37"/>
      <c r="AC15" s="48">
        <v>7</v>
      </c>
      <c r="AD15" s="49">
        <v>1</v>
      </c>
      <c r="AE15" s="49" t="s">
        <v>1687</v>
      </c>
      <c r="AF15" s="52" t="s">
        <v>668</v>
      </c>
      <c r="AG15" s="52" t="s">
        <v>669</v>
      </c>
      <c r="AH15" s="52"/>
      <c r="AI15" s="52"/>
      <c r="AJ15" s="53"/>
      <c r="AK15" s="37"/>
      <c r="AL15" s="37"/>
      <c r="AM15" s="153"/>
      <c r="AN15" s="153"/>
      <c r="AO15" s="152"/>
      <c r="AP15" s="152"/>
      <c r="AQ15" s="152"/>
      <c r="AR15" s="152"/>
      <c r="AS15" s="152"/>
      <c r="AT15" s="152"/>
      <c r="AU15" s="152"/>
      <c r="AV15" s="152"/>
      <c r="AW15" s="1"/>
    </row>
    <row r="16" spans="2:49" ht="12.75">
      <c r="B16" s="48">
        <v>8</v>
      </c>
      <c r="C16" s="49">
        <v>2</v>
      </c>
      <c r="D16" s="49" t="s">
        <v>219</v>
      </c>
      <c r="E16" s="52" t="s">
        <v>670</v>
      </c>
      <c r="F16" s="52" t="s">
        <v>671</v>
      </c>
      <c r="G16" s="52"/>
      <c r="H16" s="52"/>
      <c r="I16" s="53"/>
      <c r="J16" s="37"/>
      <c r="K16" s="48">
        <v>8</v>
      </c>
      <c r="L16" s="49">
        <v>2</v>
      </c>
      <c r="M16" s="49" t="s">
        <v>1499</v>
      </c>
      <c r="N16" s="52" t="s">
        <v>670</v>
      </c>
      <c r="O16" s="52" t="s">
        <v>671</v>
      </c>
      <c r="P16" s="52"/>
      <c r="Q16" s="52"/>
      <c r="R16" s="53"/>
      <c r="S16" s="37"/>
      <c r="T16" s="48">
        <v>8</v>
      </c>
      <c r="U16" s="49">
        <v>2</v>
      </c>
      <c r="V16" s="49" t="s">
        <v>1686</v>
      </c>
      <c r="W16" s="52" t="s">
        <v>670</v>
      </c>
      <c r="X16" s="52" t="s">
        <v>671</v>
      </c>
      <c r="Y16" s="52"/>
      <c r="Z16" s="52"/>
      <c r="AA16" s="53"/>
      <c r="AB16" s="37"/>
      <c r="AC16" s="48">
        <v>8</v>
      </c>
      <c r="AD16" s="49">
        <v>1</v>
      </c>
      <c r="AE16" s="49" t="s">
        <v>1687</v>
      </c>
      <c r="AF16" s="52" t="s">
        <v>670</v>
      </c>
      <c r="AG16" s="52" t="s">
        <v>671</v>
      </c>
      <c r="AH16" s="52"/>
      <c r="AI16" s="52"/>
      <c r="AJ16" s="53"/>
      <c r="AK16" s="37"/>
      <c r="AL16" s="37"/>
      <c r="AM16" s="153"/>
      <c r="AN16" s="153"/>
      <c r="AO16" s="152"/>
      <c r="AP16" s="152"/>
      <c r="AQ16" s="152"/>
      <c r="AR16" s="152"/>
      <c r="AS16" s="152"/>
      <c r="AT16" s="152"/>
      <c r="AU16" s="152"/>
      <c r="AV16" s="152"/>
      <c r="AW16" s="1"/>
    </row>
    <row r="17" spans="2:49" ht="13.5" thickBot="1">
      <c r="B17" s="48">
        <v>9</v>
      </c>
      <c r="C17" s="49">
        <v>2</v>
      </c>
      <c r="D17" s="49" t="s">
        <v>219</v>
      </c>
      <c r="E17" s="52" t="s">
        <v>673</v>
      </c>
      <c r="F17" s="52" t="s">
        <v>674</v>
      </c>
      <c r="G17" s="52"/>
      <c r="H17" s="52"/>
      <c r="I17" s="53"/>
      <c r="J17" s="37"/>
      <c r="K17" s="48">
        <v>9</v>
      </c>
      <c r="L17" s="49">
        <v>2</v>
      </c>
      <c r="M17" s="49" t="s">
        <v>1499</v>
      </c>
      <c r="N17" s="52" t="s">
        <v>673</v>
      </c>
      <c r="O17" s="52" t="s">
        <v>674</v>
      </c>
      <c r="P17" s="52"/>
      <c r="Q17" s="52"/>
      <c r="R17" s="53"/>
      <c r="S17" s="37"/>
      <c r="T17" s="48">
        <v>9</v>
      </c>
      <c r="U17" s="49">
        <v>2</v>
      </c>
      <c r="V17" s="49" t="s">
        <v>1686</v>
      </c>
      <c r="W17" s="52" t="s">
        <v>673</v>
      </c>
      <c r="X17" s="52" t="s">
        <v>674</v>
      </c>
      <c r="Y17" s="52"/>
      <c r="Z17" s="52"/>
      <c r="AA17" s="53"/>
      <c r="AB17" s="37"/>
      <c r="AC17" s="54">
        <v>9</v>
      </c>
      <c r="AD17" s="55">
        <v>1</v>
      </c>
      <c r="AE17" s="55" t="s">
        <v>1687</v>
      </c>
      <c r="AF17" s="58" t="s">
        <v>673</v>
      </c>
      <c r="AG17" s="58" t="s">
        <v>674</v>
      </c>
      <c r="AH17" s="58"/>
      <c r="AI17" s="58"/>
      <c r="AJ17" s="59"/>
      <c r="AK17" s="37"/>
      <c r="AL17" s="37"/>
      <c r="AM17" s="153"/>
      <c r="AN17" s="153"/>
      <c r="AO17" s="152"/>
      <c r="AP17" s="152"/>
      <c r="AQ17" s="152"/>
      <c r="AR17" s="152"/>
      <c r="AS17" s="152"/>
      <c r="AT17" s="152"/>
      <c r="AU17" s="152"/>
      <c r="AV17" s="152"/>
      <c r="AW17" s="1"/>
    </row>
    <row r="18" spans="2:49" ht="13.5" thickTop="1">
      <c r="B18" s="48"/>
      <c r="C18" s="49"/>
      <c r="D18" s="49"/>
      <c r="E18" s="52"/>
      <c r="F18" s="52"/>
      <c r="G18" s="52"/>
      <c r="H18" s="52"/>
      <c r="I18" s="53"/>
      <c r="J18" s="37"/>
      <c r="K18" s="48"/>
      <c r="L18" s="49"/>
      <c r="M18" s="49"/>
      <c r="N18" s="52"/>
      <c r="O18" s="52"/>
      <c r="P18" s="52"/>
      <c r="Q18" s="52"/>
      <c r="R18" s="53"/>
      <c r="S18" s="37"/>
      <c r="T18" s="48"/>
      <c r="U18" s="49"/>
      <c r="V18" s="49"/>
      <c r="W18" s="52"/>
      <c r="X18" s="52"/>
      <c r="Y18" s="52"/>
      <c r="Z18" s="52"/>
      <c r="AA18" s="53"/>
      <c r="AB18" s="37"/>
      <c r="AC18" s="60"/>
      <c r="AD18" s="39"/>
      <c r="AE18" s="39"/>
      <c r="AF18" s="37"/>
      <c r="AG18" s="37"/>
      <c r="AH18" s="37"/>
      <c r="AI18" s="37"/>
      <c r="AJ18" s="36"/>
      <c r="AK18" s="37"/>
      <c r="AL18" s="37"/>
      <c r="AM18" s="153"/>
      <c r="AN18" s="152"/>
      <c r="AO18" s="152"/>
      <c r="AP18" s="152"/>
      <c r="AQ18" s="152"/>
      <c r="AR18" s="152"/>
      <c r="AS18" s="152"/>
      <c r="AT18" s="152"/>
      <c r="AU18" s="152"/>
      <c r="AV18" s="152"/>
      <c r="AW18" s="1"/>
    </row>
    <row r="19" spans="2:49" ht="13.5" thickBot="1">
      <c r="B19" s="48"/>
      <c r="C19" s="49"/>
      <c r="D19" s="49"/>
      <c r="E19" s="52"/>
      <c r="F19" s="52"/>
      <c r="G19" s="52"/>
      <c r="H19" s="52"/>
      <c r="I19" s="53"/>
      <c r="J19" s="37"/>
      <c r="K19" s="48"/>
      <c r="L19" s="49"/>
      <c r="M19" s="49"/>
      <c r="N19" s="52"/>
      <c r="O19" s="52"/>
      <c r="P19" s="52"/>
      <c r="Q19" s="52"/>
      <c r="R19" s="53"/>
      <c r="S19" s="37"/>
      <c r="T19" s="48"/>
      <c r="U19" s="49"/>
      <c r="V19" s="49"/>
      <c r="W19" s="52"/>
      <c r="X19" s="52"/>
      <c r="Y19" s="52"/>
      <c r="Z19" s="52"/>
      <c r="AA19" s="53"/>
      <c r="AB19" s="37"/>
      <c r="AC19" s="60"/>
      <c r="AD19" s="38" t="s">
        <v>676</v>
      </c>
      <c r="AE19" s="39"/>
      <c r="AF19" s="37"/>
      <c r="AG19" s="37"/>
      <c r="AH19" s="37"/>
      <c r="AI19" s="37"/>
      <c r="AJ19" s="41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1"/>
    </row>
    <row r="20" spans="2:49" ht="13.5" thickTop="1">
      <c r="B20" s="48">
        <v>10</v>
      </c>
      <c r="C20" s="49">
        <v>2</v>
      </c>
      <c r="D20" s="49" t="s">
        <v>219</v>
      </c>
      <c r="E20" s="52" t="s">
        <v>677</v>
      </c>
      <c r="F20" s="52" t="s">
        <v>678</v>
      </c>
      <c r="G20" s="52"/>
      <c r="H20" s="52"/>
      <c r="I20" s="53"/>
      <c r="J20" s="37"/>
      <c r="K20" s="48">
        <v>10</v>
      </c>
      <c r="L20" s="49">
        <v>2</v>
      </c>
      <c r="M20" s="49" t="s">
        <v>1499</v>
      </c>
      <c r="N20" s="52" t="s">
        <v>677</v>
      </c>
      <c r="O20" s="52" t="s">
        <v>678</v>
      </c>
      <c r="P20" s="52"/>
      <c r="Q20" s="52"/>
      <c r="R20" s="53"/>
      <c r="S20" s="37"/>
      <c r="T20" s="48">
        <v>10</v>
      </c>
      <c r="U20" s="49">
        <v>2</v>
      </c>
      <c r="V20" s="49" t="s">
        <v>1686</v>
      </c>
      <c r="W20" s="52" t="s">
        <v>677</v>
      </c>
      <c r="X20" s="52" t="s">
        <v>678</v>
      </c>
      <c r="Y20" s="52"/>
      <c r="Z20" s="52"/>
      <c r="AA20" s="53"/>
      <c r="AB20" s="37"/>
      <c r="AC20" s="42">
        <v>10</v>
      </c>
      <c r="AD20" s="43">
        <v>1</v>
      </c>
      <c r="AE20" s="43" t="s">
        <v>1687</v>
      </c>
      <c r="AF20" s="46" t="s">
        <v>677</v>
      </c>
      <c r="AG20" s="46" t="s">
        <v>678</v>
      </c>
      <c r="AH20" s="46"/>
      <c r="AI20" s="46"/>
      <c r="AJ20" s="47"/>
      <c r="AK20" s="37"/>
      <c r="AL20" s="37"/>
      <c r="AM20" s="437"/>
      <c r="AN20" s="152"/>
      <c r="AO20" s="152"/>
      <c r="AP20" s="152"/>
      <c r="AQ20" s="152"/>
      <c r="AR20" s="152"/>
      <c r="AS20" s="152"/>
      <c r="AT20" s="152"/>
      <c r="AU20" s="438"/>
      <c r="AV20" s="439"/>
      <c r="AW20" s="1"/>
    </row>
    <row r="21" spans="2:49" ht="12.75">
      <c r="B21" s="48">
        <v>11</v>
      </c>
      <c r="C21" s="49">
        <v>2</v>
      </c>
      <c r="D21" s="49" t="s">
        <v>219</v>
      </c>
      <c r="E21" s="52" t="s">
        <v>679</v>
      </c>
      <c r="F21" s="52" t="s">
        <v>680</v>
      </c>
      <c r="G21" s="52"/>
      <c r="H21" s="52"/>
      <c r="I21" s="53"/>
      <c r="J21" s="37"/>
      <c r="K21" s="48">
        <v>11</v>
      </c>
      <c r="L21" s="49">
        <v>2</v>
      </c>
      <c r="M21" s="49" t="s">
        <v>1499</v>
      </c>
      <c r="N21" s="52" t="s">
        <v>679</v>
      </c>
      <c r="O21" s="52" t="s">
        <v>680</v>
      </c>
      <c r="P21" s="52"/>
      <c r="Q21" s="52"/>
      <c r="R21" s="53"/>
      <c r="S21" s="37"/>
      <c r="T21" s="48">
        <v>11</v>
      </c>
      <c r="U21" s="49">
        <v>2</v>
      </c>
      <c r="V21" s="49" t="s">
        <v>1686</v>
      </c>
      <c r="W21" s="52" t="s">
        <v>679</v>
      </c>
      <c r="X21" s="52" t="s">
        <v>680</v>
      </c>
      <c r="Y21" s="52"/>
      <c r="Z21" s="52"/>
      <c r="AA21" s="53"/>
      <c r="AB21" s="37"/>
      <c r="AC21" s="48">
        <v>11</v>
      </c>
      <c r="AD21" s="49">
        <v>1</v>
      </c>
      <c r="AE21" s="49" t="s">
        <v>1687</v>
      </c>
      <c r="AF21" s="52" t="s">
        <v>679</v>
      </c>
      <c r="AG21" s="52" t="s">
        <v>680</v>
      </c>
      <c r="AH21" s="52"/>
      <c r="AI21" s="52"/>
      <c r="AJ21" s="53"/>
      <c r="AK21" s="37"/>
      <c r="AL21" s="37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"/>
    </row>
    <row r="22" spans="2:49" ht="13.5" thickBot="1">
      <c r="B22" s="48">
        <v>12</v>
      </c>
      <c r="C22" s="49">
        <v>2</v>
      </c>
      <c r="D22" s="49" t="s">
        <v>219</v>
      </c>
      <c r="E22" s="52" t="s">
        <v>681</v>
      </c>
      <c r="F22" s="52" t="s">
        <v>1123</v>
      </c>
      <c r="G22" s="52"/>
      <c r="H22" s="52"/>
      <c r="I22" s="53"/>
      <c r="J22" s="37"/>
      <c r="K22" s="48">
        <v>12</v>
      </c>
      <c r="L22" s="49">
        <v>2</v>
      </c>
      <c r="M22" s="49" t="s">
        <v>1499</v>
      </c>
      <c r="N22" s="52" t="s">
        <v>681</v>
      </c>
      <c r="O22" s="52" t="s">
        <v>1123</v>
      </c>
      <c r="P22" s="52"/>
      <c r="Q22" s="52"/>
      <c r="R22" s="53"/>
      <c r="S22" s="37"/>
      <c r="T22" s="54">
        <v>12</v>
      </c>
      <c r="U22" s="55">
        <v>2</v>
      </c>
      <c r="V22" s="55" t="s">
        <v>1686</v>
      </c>
      <c r="W22" s="58" t="s">
        <v>681</v>
      </c>
      <c r="X22" s="58" t="s">
        <v>1123</v>
      </c>
      <c r="Y22" s="58"/>
      <c r="Z22" s="58"/>
      <c r="AA22" s="59"/>
      <c r="AB22" s="37"/>
      <c r="AC22" s="48">
        <v>12</v>
      </c>
      <c r="AD22" s="49">
        <v>1</v>
      </c>
      <c r="AE22" s="49" t="s">
        <v>1687</v>
      </c>
      <c r="AF22" s="52" t="s">
        <v>681</v>
      </c>
      <c r="AG22" s="52" t="s">
        <v>1123</v>
      </c>
      <c r="AH22" s="52"/>
      <c r="AI22" s="52"/>
      <c r="AJ22" s="53"/>
      <c r="AK22" s="37"/>
      <c r="AL22" s="37"/>
      <c r="AM22" s="153"/>
      <c r="AN22" s="153"/>
      <c r="AO22" s="153"/>
      <c r="AP22" s="673"/>
      <c r="AQ22" s="673"/>
      <c r="AR22" s="673"/>
      <c r="AS22" s="673"/>
      <c r="AT22" s="673"/>
      <c r="AU22" s="673"/>
      <c r="AV22" s="152"/>
      <c r="AW22" s="1"/>
    </row>
    <row r="23" spans="2:49" ht="13.5" thickTop="1">
      <c r="B23" s="48"/>
      <c r="C23" s="49"/>
      <c r="D23" s="49"/>
      <c r="E23" s="52"/>
      <c r="F23" s="52"/>
      <c r="G23" s="52"/>
      <c r="H23" s="52"/>
      <c r="I23" s="53"/>
      <c r="J23" s="37"/>
      <c r="K23" s="48"/>
      <c r="L23" s="49"/>
      <c r="M23" s="49"/>
      <c r="N23" s="52"/>
      <c r="O23" s="52"/>
      <c r="P23" s="52"/>
      <c r="Q23" s="52"/>
      <c r="R23" s="53"/>
      <c r="S23" s="37"/>
      <c r="T23" s="60"/>
      <c r="U23" s="39"/>
      <c r="V23" s="39"/>
      <c r="W23" s="37"/>
      <c r="X23" s="37"/>
      <c r="Y23" s="37"/>
      <c r="Z23" s="37"/>
      <c r="AA23" s="36"/>
      <c r="AB23" s="37"/>
      <c r="AC23" s="48"/>
      <c r="AD23" s="49"/>
      <c r="AE23" s="49"/>
      <c r="AF23" s="52"/>
      <c r="AG23" s="52"/>
      <c r="AH23" s="52"/>
      <c r="AI23" s="52"/>
      <c r="AJ23" s="53"/>
      <c r="AK23" s="37"/>
      <c r="AL23" s="37"/>
      <c r="AM23" s="153"/>
      <c r="AN23" s="153"/>
      <c r="AO23" s="152"/>
      <c r="AP23" s="152"/>
      <c r="AQ23" s="152"/>
      <c r="AR23" s="152"/>
      <c r="AS23" s="152"/>
      <c r="AT23" s="152"/>
      <c r="AU23" s="152"/>
      <c r="AV23" s="152"/>
      <c r="AW23" s="1"/>
    </row>
    <row r="24" spans="2:49" ht="13.5" thickBot="1">
      <c r="B24" s="48"/>
      <c r="C24" s="49"/>
      <c r="D24" s="49"/>
      <c r="E24" s="52"/>
      <c r="F24" s="52"/>
      <c r="G24" s="52"/>
      <c r="H24" s="52"/>
      <c r="I24" s="53"/>
      <c r="J24" s="37"/>
      <c r="K24" s="48"/>
      <c r="L24" s="49"/>
      <c r="M24" s="49"/>
      <c r="N24" s="52"/>
      <c r="O24" s="52"/>
      <c r="P24" s="52"/>
      <c r="Q24" s="52"/>
      <c r="R24" s="53"/>
      <c r="S24" s="37"/>
      <c r="T24" s="60"/>
      <c r="U24" s="38" t="s">
        <v>1125</v>
      </c>
      <c r="V24" s="39"/>
      <c r="W24" s="37"/>
      <c r="X24" s="37"/>
      <c r="Y24" s="37"/>
      <c r="Z24" s="37"/>
      <c r="AA24" s="41"/>
      <c r="AB24" s="37"/>
      <c r="AC24" s="48"/>
      <c r="AD24" s="49"/>
      <c r="AE24" s="49"/>
      <c r="AF24" s="52"/>
      <c r="AG24" s="52"/>
      <c r="AH24" s="52"/>
      <c r="AI24" s="52"/>
      <c r="AJ24" s="53"/>
      <c r="AK24" s="37"/>
      <c r="AL24" s="37"/>
      <c r="AM24" s="153"/>
      <c r="AN24" s="153"/>
      <c r="AO24" s="152"/>
      <c r="AP24" s="152"/>
      <c r="AQ24" s="152"/>
      <c r="AR24" s="152"/>
      <c r="AS24" s="152"/>
      <c r="AT24" s="152"/>
      <c r="AU24" s="152"/>
      <c r="AV24" s="152"/>
      <c r="AW24" s="1"/>
    </row>
    <row r="25" spans="2:49" ht="13.5" thickTop="1">
      <c r="B25" s="48">
        <v>13</v>
      </c>
      <c r="C25" s="49">
        <v>2</v>
      </c>
      <c r="D25" s="49" t="s">
        <v>219</v>
      </c>
      <c r="E25" s="52" t="s">
        <v>1126</v>
      </c>
      <c r="F25" s="52" t="s">
        <v>1127</v>
      </c>
      <c r="G25" s="52"/>
      <c r="H25" s="52"/>
      <c r="I25" s="53"/>
      <c r="J25" s="37"/>
      <c r="K25" s="48">
        <v>13</v>
      </c>
      <c r="L25" s="49">
        <v>2</v>
      </c>
      <c r="M25" s="49" t="s">
        <v>1499</v>
      </c>
      <c r="N25" s="52" t="s">
        <v>1126</v>
      </c>
      <c r="O25" s="52" t="s">
        <v>1127</v>
      </c>
      <c r="P25" s="52"/>
      <c r="Q25" s="52"/>
      <c r="R25" s="53"/>
      <c r="S25" s="37"/>
      <c r="T25" s="42">
        <v>13</v>
      </c>
      <c r="U25" s="43">
        <v>2</v>
      </c>
      <c r="V25" s="43" t="s">
        <v>1686</v>
      </c>
      <c r="W25" s="46" t="s">
        <v>1126</v>
      </c>
      <c r="X25" s="46" t="s">
        <v>1127</v>
      </c>
      <c r="Y25" s="46"/>
      <c r="Z25" s="46"/>
      <c r="AA25" s="47"/>
      <c r="AB25" s="37"/>
      <c r="AC25" s="48">
        <v>13</v>
      </c>
      <c r="AD25" s="49">
        <v>1</v>
      </c>
      <c r="AE25" s="49" t="s">
        <v>1687</v>
      </c>
      <c r="AF25" s="52" t="s">
        <v>1126</v>
      </c>
      <c r="AG25" s="52" t="s">
        <v>1127</v>
      </c>
      <c r="AH25" s="52"/>
      <c r="AI25" s="52"/>
      <c r="AJ25" s="53"/>
      <c r="AK25" s="37"/>
      <c r="AL25" s="37"/>
      <c r="AM25" s="153"/>
      <c r="AN25" s="153"/>
      <c r="AO25" s="152"/>
      <c r="AP25" s="152"/>
      <c r="AQ25" s="152"/>
      <c r="AR25" s="152"/>
      <c r="AS25" s="152"/>
      <c r="AT25" s="152"/>
      <c r="AU25" s="152"/>
      <c r="AV25" s="152"/>
      <c r="AW25" s="1"/>
    </row>
    <row r="26" spans="2:49" ht="12.75">
      <c r="B26" s="48">
        <v>14</v>
      </c>
      <c r="C26" s="49">
        <v>2</v>
      </c>
      <c r="D26" s="49" t="s">
        <v>219</v>
      </c>
      <c r="E26" s="52" t="s">
        <v>1128</v>
      </c>
      <c r="F26" s="52" t="s">
        <v>1828</v>
      </c>
      <c r="G26" s="52"/>
      <c r="H26" s="52"/>
      <c r="I26" s="53"/>
      <c r="J26" s="37"/>
      <c r="K26" s="48">
        <v>14</v>
      </c>
      <c r="L26" s="49">
        <v>2</v>
      </c>
      <c r="M26" s="49" t="s">
        <v>1499</v>
      </c>
      <c r="N26" s="52" t="s">
        <v>1128</v>
      </c>
      <c r="O26" s="52" t="s">
        <v>1828</v>
      </c>
      <c r="P26" s="52"/>
      <c r="Q26" s="52"/>
      <c r="R26" s="53"/>
      <c r="S26" s="37"/>
      <c r="T26" s="48">
        <v>14</v>
      </c>
      <c r="U26" s="49">
        <v>2</v>
      </c>
      <c r="V26" s="49" t="s">
        <v>1686</v>
      </c>
      <c r="W26" s="52" t="s">
        <v>1128</v>
      </c>
      <c r="X26" s="52" t="s">
        <v>1828</v>
      </c>
      <c r="Y26" s="52"/>
      <c r="Z26" s="52"/>
      <c r="AA26" s="53"/>
      <c r="AB26" s="37"/>
      <c r="AC26" s="48">
        <v>14</v>
      </c>
      <c r="AD26" s="49">
        <v>1</v>
      </c>
      <c r="AE26" s="49" t="s">
        <v>1687</v>
      </c>
      <c r="AF26" s="52" t="s">
        <v>1128</v>
      </c>
      <c r="AG26" s="52" t="s">
        <v>1828</v>
      </c>
      <c r="AH26" s="52"/>
      <c r="AI26" s="52"/>
      <c r="AJ26" s="53"/>
      <c r="AK26" s="37"/>
      <c r="AL26" s="37"/>
      <c r="AM26" s="153"/>
      <c r="AN26" s="153"/>
      <c r="AO26" s="152"/>
      <c r="AP26" s="152"/>
      <c r="AQ26" s="152"/>
      <c r="AR26" s="152"/>
      <c r="AS26" s="152"/>
      <c r="AT26" s="152"/>
      <c r="AU26" s="152"/>
      <c r="AV26" s="152"/>
      <c r="AW26" s="1"/>
    </row>
    <row r="27" spans="2:49" ht="12.75">
      <c r="B27" s="48">
        <v>15</v>
      </c>
      <c r="C27" s="49">
        <v>2</v>
      </c>
      <c r="D27" s="49" t="s">
        <v>219</v>
      </c>
      <c r="E27" s="52" t="s">
        <v>1829</v>
      </c>
      <c r="F27" s="52" t="s">
        <v>1830</v>
      </c>
      <c r="G27" s="52"/>
      <c r="H27" s="52"/>
      <c r="I27" s="53"/>
      <c r="J27" s="37"/>
      <c r="K27" s="48">
        <v>15</v>
      </c>
      <c r="L27" s="49">
        <v>2</v>
      </c>
      <c r="M27" s="49" t="s">
        <v>1499</v>
      </c>
      <c r="N27" s="52" t="s">
        <v>1829</v>
      </c>
      <c r="O27" s="52" t="s">
        <v>1830</v>
      </c>
      <c r="P27" s="52"/>
      <c r="Q27" s="52"/>
      <c r="R27" s="53"/>
      <c r="S27" s="37"/>
      <c r="T27" s="48">
        <v>15</v>
      </c>
      <c r="U27" s="49">
        <v>2</v>
      </c>
      <c r="V27" s="49" t="s">
        <v>1686</v>
      </c>
      <c r="W27" s="52" t="s">
        <v>1829</v>
      </c>
      <c r="X27" s="52" t="s">
        <v>1830</v>
      </c>
      <c r="Y27" s="52"/>
      <c r="Z27" s="52"/>
      <c r="AA27" s="53"/>
      <c r="AB27" s="37"/>
      <c r="AC27" s="48">
        <v>15</v>
      </c>
      <c r="AD27" s="49">
        <v>1</v>
      </c>
      <c r="AE27" s="49" t="s">
        <v>1687</v>
      </c>
      <c r="AF27" s="52" t="s">
        <v>1829</v>
      </c>
      <c r="AG27" s="52" t="s">
        <v>1830</v>
      </c>
      <c r="AH27" s="52"/>
      <c r="AI27" s="52"/>
      <c r="AJ27" s="53"/>
      <c r="AK27" s="37"/>
      <c r="AL27" s="37"/>
      <c r="AM27" s="153"/>
      <c r="AN27" s="153"/>
      <c r="AO27" s="152"/>
      <c r="AP27" s="152"/>
      <c r="AQ27" s="152"/>
      <c r="AR27" s="152"/>
      <c r="AS27" s="152"/>
      <c r="AT27" s="152"/>
      <c r="AU27" s="152"/>
      <c r="AV27" s="152"/>
      <c r="AW27" s="1"/>
    </row>
    <row r="28" spans="2:49" ht="12.75">
      <c r="B28" s="48">
        <v>16</v>
      </c>
      <c r="C28" s="49">
        <v>2</v>
      </c>
      <c r="D28" s="49" t="s">
        <v>219</v>
      </c>
      <c r="E28" s="52" t="s">
        <v>1831</v>
      </c>
      <c r="F28" s="52" t="s">
        <v>357</v>
      </c>
      <c r="G28" s="52"/>
      <c r="H28" s="52"/>
      <c r="I28" s="53"/>
      <c r="J28" s="37"/>
      <c r="K28" s="48">
        <v>16</v>
      </c>
      <c r="L28" s="49">
        <v>2</v>
      </c>
      <c r="M28" s="49" t="s">
        <v>1499</v>
      </c>
      <c r="N28" s="52" t="s">
        <v>1831</v>
      </c>
      <c r="O28" s="52" t="s">
        <v>357</v>
      </c>
      <c r="P28" s="52"/>
      <c r="Q28" s="52"/>
      <c r="R28" s="53"/>
      <c r="S28" s="37"/>
      <c r="T28" s="48">
        <v>16</v>
      </c>
      <c r="U28" s="49">
        <v>2</v>
      </c>
      <c r="V28" s="49" t="s">
        <v>1686</v>
      </c>
      <c r="W28" s="52" t="s">
        <v>1831</v>
      </c>
      <c r="X28" s="52" t="s">
        <v>357</v>
      </c>
      <c r="Y28" s="52"/>
      <c r="Z28" s="52"/>
      <c r="AA28" s="53"/>
      <c r="AB28" s="37"/>
      <c r="AC28" s="48">
        <v>16</v>
      </c>
      <c r="AD28" s="49">
        <v>1</v>
      </c>
      <c r="AE28" s="49" t="s">
        <v>1687</v>
      </c>
      <c r="AF28" s="52" t="s">
        <v>1831</v>
      </c>
      <c r="AG28" s="52" t="s">
        <v>357</v>
      </c>
      <c r="AH28" s="52"/>
      <c r="AI28" s="52"/>
      <c r="AJ28" s="53"/>
      <c r="AK28" s="37"/>
      <c r="AL28" s="37"/>
      <c r="AM28" s="153"/>
      <c r="AN28" s="153"/>
      <c r="AO28" s="152"/>
      <c r="AP28" s="152"/>
      <c r="AQ28" s="152"/>
      <c r="AR28" s="152"/>
      <c r="AS28" s="152"/>
      <c r="AT28" s="152"/>
      <c r="AU28" s="152"/>
      <c r="AV28" s="152"/>
      <c r="AW28" s="1"/>
    </row>
    <row r="29" spans="2:49" ht="12.75">
      <c r="B29" s="48">
        <v>17</v>
      </c>
      <c r="C29" s="49">
        <v>2</v>
      </c>
      <c r="D29" s="49" t="s">
        <v>219</v>
      </c>
      <c r="E29" s="52" t="s">
        <v>358</v>
      </c>
      <c r="F29" s="52" t="s">
        <v>359</v>
      </c>
      <c r="G29" s="52"/>
      <c r="H29" s="52"/>
      <c r="I29" s="53"/>
      <c r="J29" s="37"/>
      <c r="K29" s="48">
        <v>17</v>
      </c>
      <c r="L29" s="49">
        <v>2</v>
      </c>
      <c r="M29" s="49" t="s">
        <v>1499</v>
      </c>
      <c r="N29" s="52" t="s">
        <v>358</v>
      </c>
      <c r="O29" s="52" t="s">
        <v>359</v>
      </c>
      <c r="P29" s="52"/>
      <c r="Q29" s="52"/>
      <c r="R29" s="53"/>
      <c r="S29" s="37"/>
      <c r="T29" s="48">
        <v>17</v>
      </c>
      <c r="U29" s="49">
        <v>2</v>
      </c>
      <c r="V29" s="49" t="s">
        <v>1686</v>
      </c>
      <c r="W29" s="52" t="s">
        <v>358</v>
      </c>
      <c r="X29" s="52" t="s">
        <v>359</v>
      </c>
      <c r="Y29" s="52"/>
      <c r="Z29" s="52"/>
      <c r="AA29" s="53"/>
      <c r="AB29" s="37"/>
      <c r="AC29" s="48">
        <v>17</v>
      </c>
      <c r="AD29" s="49">
        <v>1</v>
      </c>
      <c r="AE29" s="49" t="s">
        <v>1687</v>
      </c>
      <c r="AF29" s="52" t="s">
        <v>358</v>
      </c>
      <c r="AG29" s="52" t="s">
        <v>359</v>
      </c>
      <c r="AH29" s="52"/>
      <c r="AI29" s="52"/>
      <c r="AJ29" s="53"/>
      <c r="AK29" s="37"/>
      <c r="AL29" s="37"/>
      <c r="AM29" s="153"/>
      <c r="AN29" s="152"/>
      <c r="AO29" s="152"/>
      <c r="AP29" s="152"/>
      <c r="AQ29" s="152"/>
      <c r="AR29" s="152"/>
      <c r="AS29" s="152"/>
      <c r="AT29" s="152"/>
      <c r="AU29" s="152"/>
      <c r="AV29" s="152"/>
      <c r="AW29" s="1"/>
    </row>
    <row r="30" spans="2:49" ht="13.5" thickBot="1">
      <c r="B30" s="48">
        <v>18</v>
      </c>
      <c r="C30" s="49">
        <v>2</v>
      </c>
      <c r="D30" s="49" t="s">
        <v>219</v>
      </c>
      <c r="E30" s="52" t="s">
        <v>360</v>
      </c>
      <c r="F30" s="52" t="s">
        <v>361</v>
      </c>
      <c r="G30" s="52"/>
      <c r="H30" s="52"/>
      <c r="I30" s="53"/>
      <c r="J30" s="37"/>
      <c r="K30" s="54">
        <v>18</v>
      </c>
      <c r="L30" s="55">
        <v>2</v>
      </c>
      <c r="M30" s="55" t="s">
        <v>1499</v>
      </c>
      <c r="N30" s="58" t="s">
        <v>360</v>
      </c>
      <c r="O30" s="58" t="s">
        <v>361</v>
      </c>
      <c r="P30" s="58"/>
      <c r="Q30" s="58"/>
      <c r="R30" s="59"/>
      <c r="S30" s="37"/>
      <c r="T30" s="48">
        <v>18</v>
      </c>
      <c r="U30" s="49">
        <v>2</v>
      </c>
      <c r="V30" s="49" t="s">
        <v>1686</v>
      </c>
      <c r="W30" s="52" t="s">
        <v>360</v>
      </c>
      <c r="X30" s="52" t="s">
        <v>361</v>
      </c>
      <c r="Y30" s="52"/>
      <c r="Z30" s="52"/>
      <c r="AA30" s="53"/>
      <c r="AB30" s="37"/>
      <c r="AC30" s="54">
        <v>18</v>
      </c>
      <c r="AD30" s="55">
        <v>1</v>
      </c>
      <c r="AE30" s="55" t="s">
        <v>1687</v>
      </c>
      <c r="AF30" s="58" t="s">
        <v>360</v>
      </c>
      <c r="AG30" s="58" t="s">
        <v>361</v>
      </c>
      <c r="AH30" s="58"/>
      <c r="AI30" s="58"/>
      <c r="AJ30" s="59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1"/>
    </row>
    <row r="31" spans="2:49" ht="13.5" thickTop="1">
      <c r="B31" s="48"/>
      <c r="C31" s="49"/>
      <c r="D31" s="49"/>
      <c r="E31" s="52"/>
      <c r="F31" s="52"/>
      <c r="G31" s="52"/>
      <c r="H31" s="52"/>
      <c r="I31" s="53"/>
      <c r="J31" s="37"/>
      <c r="K31" s="37"/>
      <c r="L31" s="39"/>
      <c r="M31" s="39"/>
      <c r="N31" s="37"/>
      <c r="O31" s="37"/>
      <c r="P31" s="37"/>
      <c r="Q31" s="37"/>
      <c r="R31" s="36"/>
      <c r="S31" s="37"/>
      <c r="T31" s="48"/>
      <c r="U31" s="49"/>
      <c r="V31" s="49"/>
      <c r="W31" s="52"/>
      <c r="X31" s="52"/>
      <c r="Y31" s="52"/>
      <c r="Z31" s="52"/>
      <c r="AA31" s="53"/>
      <c r="AB31" s="37"/>
      <c r="AC31" s="60"/>
      <c r="AD31" s="39"/>
      <c r="AE31" s="39"/>
      <c r="AF31" s="37"/>
      <c r="AG31" s="37"/>
      <c r="AH31" s="37"/>
      <c r="AI31" s="37"/>
      <c r="AJ31" s="36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1"/>
    </row>
    <row r="32" spans="2:49" ht="13.5" thickBot="1">
      <c r="B32" s="48"/>
      <c r="C32" s="49"/>
      <c r="D32" s="49"/>
      <c r="E32" s="52"/>
      <c r="F32" s="52"/>
      <c r="G32" s="52"/>
      <c r="H32" s="52"/>
      <c r="I32" s="53"/>
      <c r="J32" s="37"/>
      <c r="K32" s="37"/>
      <c r="L32" s="38" t="s">
        <v>362</v>
      </c>
      <c r="M32" s="39"/>
      <c r="N32" s="37"/>
      <c r="O32" s="37"/>
      <c r="P32" s="37"/>
      <c r="Q32" s="37"/>
      <c r="R32" s="41"/>
      <c r="S32" s="37"/>
      <c r="T32" s="48"/>
      <c r="U32" s="49"/>
      <c r="V32" s="49"/>
      <c r="W32" s="52"/>
      <c r="X32" s="52"/>
      <c r="Y32" s="52"/>
      <c r="Z32" s="52"/>
      <c r="AA32" s="53"/>
      <c r="AB32" s="37"/>
      <c r="AC32" s="60"/>
      <c r="AD32" s="38" t="s">
        <v>363</v>
      </c>
      <c r="AE32" s="39"/>
      <c r="AF32" s="37"/>
      <c r="AG32" s="37"/>
      <c r="AH32" s="37"/>
      <c r="AI32" s="37"/>
      <c r="AJ32" s="41"/>
      <c r="AK32" s="37"/>
      <c r="AL32" s="37"/>
      <c r="AM32" s="62"/>
      <c r="AN32" s="37"/>
      <c r="AO32" s="37"/>
      <c r="AP32" s="37"/>
      <c r="AQ32" s="37"/>
      <c r="AR32" s="37"/>
      <c r="AS32" s="37"/>
      <c r="AT32" s="37"/>
      <c r="AU32" s="37"/>
      <c r="AV32" s="37"/>
      <c r="AW32" s="1"/>
    </row>
    <row r="33" spans="2:49" ht="13.5" thickTop="1">
      <c r="B33" s="48">
        <v>19</v>
      </c>
      <c r="C33" s="49">
        <v>2</v>
      </c>
      <c r="D33" s="49" t="s">
        <v>219</v>
      </c>
      <c r="E33" s="52" t="s">
        <v>1836</v>
      </c>
      <c r="F33" s="52" t="s">
        <v>1837</v>
      </c>
      <c r="G33" s="52"/>
      <c r="H33" s="52"/>
      <c r="I33" s="53"/>
      <c r="J33" s="37"/>
      <c r="K33" s="42">
        <v>19</v>
      </c>
      <c r="L33" s="43">
        <v>2</v>
      </c>
      <c r="M33" s="43" t="s">
        <v>1499</v>
      </c>
      <c r="N33" s="46" t="s">
        <v>1836</v>
      </c>
      <c r="O33" s="46" t="s">
        <v>1837</v>
      </c>
      <c r="P33" s="46"/>
      <c r="Q33" s="46"/>
      <c r="R33" s="47"/>
      <c r="S33" s="37"/>
      <c r="T33" s="48">
        <v>19</v>
      </c>
      <c r="U33" s="49">
        <v>2</v>
      </c>
      <c r="V33" s="49" t="s">
        <v>1686</v>
      </c>
      <c r="W33" s="52" t="s">
        <v>1836</v>
      </c>
      <c r="X33" s="52" t="s">
        <v>1837</v>
      </c>
      <c r="Y33" s="52"/>
      <c r="Z33" s="52"/>
      <c r="AA33" s="53"/>
      <c r="AB33" s="37"/>
      <c r="AC33" s="42">
        <v>19</v>
      </c>
      <c r="AD33" s="43">
        <v>1</v>
      </c>
      <c r="AE33" s="43" t="s">
        <v>1687</v>
      </c>
      <c r="AF33" s="46" t="s">
        <v>1836</v>
      </c>
      <c r="AG33" s="46" t="s">
        <v>1837</v>
      </c>
      <c r="AH33" s="46"/>
      <c r="AI33" s="46"/>
      <c r="AJ33" s="47"/>
      <c r="AK33" s="37"/>
      <c r="AL33" s="37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37"/>
    </row>
    <row r="34" spans="2:49" ht="12.75">
      <c r="B34" s="48">
        <v>20</v>
      </c>
      <c r="C34" s="49">
        <v>2</v>
      </c>
      <c r="D34" s="49" t="s">
        <v>219</v>
      </c>
      <c r="E34" s="52" t="s">
        <v>1838</v>
      </c>
      <c r="F34" s="52" t="s">
        <v>1839</v>
      </c>
      <c r="G34" s="52"/>
      <c r="H34" s="52"/>
      <c r="I34" s="53"/>
      <c r="J34" s="37"/>
      <c r="K34" s="48">
        <v>20</v>
      </c>
      <c r="L34" s="49">
        <v>2</v>
      </c>
      <c r="M34" s="49" t="s">
        <v>1499</v>
      </c>
      <c r="N34" s="52" t="s">
        <v>1838</v>
      </c>
      <c r="O34" s="52" t="s">
        <v>1839</v>
      </c>
      <c r="P34" s="52"/>
      <c r="Q34" s="52"/>
      <c r="R34" s="53"/>
      <c r="S34" s="37"/>
      <c r="T34" s="48">
        <v>20</v>
      </c>
      <c r="U34" s="49">
        <v>2</v>
      </c>
      <c r="V34" s="49" t="s">
        <v>1686</v>
      </c>
      <c r="W34" s="52" t="s">
        <v>1838</v>
      </c>
      <c r="X34" s="52" t="s">
        <v>1839</v>
      </c>
      <c r="Y34" s="52"/>
      <c r="Z34" s="52"/>
      <c r="AA34" s="53"/>
      <c r="AB34" s="37"/>
      <c r="AC34" s="48">
        <v>20</v>
      </c>
      <c r="AD34" s="49">
        <v>1</v>
      </c>
      <c r="AE34" s="49" t="s">
        <v>1687</v>
      </c>
      <c r="AF34" s="52" t="s">
        <v>1838</v>
      </c>
      <c r="AG34" s="52" t="s">
        <v>1839</v>
      </c>
      <c r="AH34" s="52"/>
      <c r="AI34" s="52"/>
      <c r="AJ34" s="53"/>
      <c r="AK34" s="37"/>
      <c r="AL34" s="37"/>
      <c r="AM34" s="153"/>
      <c r="AN34" s="153"/>
      <c r="AO34" s="153"/>
      <c r="AP34" s="673"/>
      <c r="AQ34" s="673"/>
      <c r="AR34" s="673"/>
      <c r="AS34" s="673"/>
      <c r="AT34" s="673"/>
      <c r="AU34" s="673"/>
      <c r="AV34" s="152"/>
      <c r="AW34" s="37"/>
    </row>
    <row r="35" spans="2:49" ht="12.75">
      <c r="B35" s="48">
        <v>21</v>
      </c>
      <c r="C35" s="49">
        <v>2</v>
      </c>
      <c r="D35" s="49" t="s">
        <v>219</v>
      </c>
      <c r="E35" s="52" t="s">
        <v>1840</v>
      </c>
      <c r="F35" s="52" t="s">
        <v>1841</v>
      </c>
      <c r="G35" s="52"/>
      <c r="H35" s="52"/>
      <c r="I35" s="53"/>
      <c r="J35" s="37"/>
      <c r="K35" s="48">
        <v>21</v>
      </c>
      <c r="L35" s="49">
        <v>2</v>
      </c>
      <c r="M35" s="49" t="s">
        <v>1499</v>
      </c>
      <c r="N35" s="52" t="s">
        <v>1840</v>
      </c>
      <c r="O35" s="52" t="s">
        <v>1841</v>
      </c>
      <c r="P35" s="52"/>
      <c r="Q35" s="52"/>
      <c r="R35" s="53"/>
      <c r="S35" s="37"/>
      <c r="T35" s="48">
        <v>21</v>
      </c>
      <c r="U35" s="49">
        <v>2</v>
      </c>
      <c r="V35" s="49" t="s">
        <v>1686</v>
      </c>
      <c r="W35" s="52" t="s">
        <v>1840</v>
      </c>
      <c r="X35" s="52" t="s">
        <v>1841</v>
      </c>
      <c r="Y35" s="52"/>
      <c r="Z35" s="52"/>
      <c r="AA35" s="53"/>
      <c r="AB35" s="37"/>
      <c r="AC35" s="48">
        <v>21</v>
      </c>
      <c r="AD35" s="49">
        <v>1</v>
      </c>
      <c r="AE35" s="49" t="s">
        <v>1687</v>
      </c>
      <c r="AF35" s="52" t="s">
        <v>1840</v>
      </c>
      <c r="AG35" s="52" t="s">
        <v>1841</v>
      </c>
      <c r="AH35" s="52"/>
      <c r="AI35" s="52"/>
      <c r="AJ35" s="53"/>
      <c r="AK35" s="37"/>
      <c r="AL35" s="37"/>
      <c r="AM35" s="153"/>
      <c r="AN35" s="153"/>
      <c r="AO35" s="152"/>
      <c r="AP35" s="152"/>
      <c r="AQ35" s="152"/>
      <c r="AR35" s="152"/>
      <c r="AS35" s="152"/>
      <c r="AT35" s="152"/>
      <c r="AU35" s="152"/>
      <c r="AV35" s="152"/>
      <c r="AW35" s="37"/>
    </row>
    <row r="36" spans="2:49" ht="12.75">
      <c r="B36" s="48">
        <v>22</v>
      </c>
      <c r="C36" s="49">
        <v>2</v>
      </c>
      <c r="D36" s="49" t="s">
        <v>219</v>
      </c>
      <c r="E36" s="52" t="s">
        <v>1842</v>
      </c>
      <c r="F36" s="52" t="s">
        <v>1843</v>
      </c>
      <c r="G36" s="52"/>
      <c r="H36" s="52"/>
      <c r="I36" s="53"/>
      <c r="J36" s="37"/>
      <c r="K36" s="48">
        <v>22</v>
      </c>
      <c r="L36" s="49">
        <v>2</v>
      </c>
      <c r="M36" s="49" t="s">
        <v>1499</v>
      </c>
      <c r="N36" s="52" t="s">
        <v>1842</v>
      </c>
      <c r="O36" s="52" t="s">
        <v>1843</v>
      </c>
      <c r="P36" s="52"/>
      <c r="Q36" s="52"/>
      <c r="R36" s="53"/>
      <c r="S36" s="37"/>
      <c r="T36" s="48">
        <v>22</v>
      </c>
      <c r="U36" s="49">
        <v>2</v>
      </c>
      <c r="V36" s="49" t="s">
        <v>1686</v>
      </c>
      <c r="W36" s="52" t="s">
        <v>1842</v>
      </c>
      <c r="X36" s="52" t="s">
        <v>1843</v>
      </c>
      <c r="Y36" s="52"/>
      <c r="Z36" s="52"/>
      <c r="AA36" s="53"/>
      <c r="AB36" s="37"/>
      <c r="AC36" s="48">
        <v>22</v>
      </c>
      <c r="AD36" s="49">
        <v>1</v>
      </c>
      <c r="AE36" s="49" t="s">
        <v>1687</v>
      </c>
      <c r="AF36" s="52" t="s">
        <v>1842</v>
      </c>
      <c r="AG36" s="52" t="s">
        <v>1843</v>
      </c>
      <c r="AH36" s="52"/>
      <c r="AI36" s="52"/>
      <c r="AJ36" s="53"/>
      <c r="AK36" s="37"/>
      <c r="AL36" s="37"/>
      <c r="AM36" s="153"/>
      <c r="AN36" s="153"/>
      <c r="AO36" s="152"/>
      <c r="AP36" s="152"/>
      <c r="AQ36" s="152"/>
      <c r="AR36" s="152"/>
      <c r="AS36" s="152"/>
      <c r="AT36" s="152"/>
      <c r="AU36" s="152"/>
      <c r="AV36" s="152"/>
      <c r="AW36" s="37"/>
    </row>
    <row r="37" spans="2:49" ht="12.75">
      <c r="B37" s="48">
        <v>23</v>
      </c>
      <c r="C37" s="49">
        <v>2</v>
      </c>
      <c r="D37" s="49" t="s">
        <v>219</v>
      </c>
      <c r="E37" s="52" t="s">
        <v>1844</v>
      </c>
      <c r="F37" s="52" t="s">
        <v>1845</v>
      </c>
      <c r="G37" s="52"/>
      <c r="H37" s="52"/>
      <c r="I37" s="53"/>
      <c r="J37" s="37"/>
      <c r="K37" s="48">
        <v>23</v>
      </c>
      <c r="L37" s="49">
        <v>2</v>
      </c>
      <c r="M37" s="49" t="s">
        <v>1499</v>
      </c>
      <c r="N37" s="52" t="s">
        <v>1844</v>
      </c>
      <c r="O37" s="52" t="s">
        <v>1845</v>
      </c>
      <c r="P37" s="52"/>
      <c r="Q37" s="52"/>
      <c r="R37" s="53"/>
      <c r="S37" s="37"/>
      <c r="T37" s="48">
        <v>23</v>
      </c>
      <c r="U37" s="49">
        <v>2</v>
      </c>
      <c r="V37" s="49" t="s">
        <v>1686</v>
      </c>
      <c r="W37" s="52" t="s">
        <v>1844</v>
      </c>
      <c r="X37" s="52" t="s">
        <v>1845</v>
      </c>
      <c r="Y37" s="52"/>
      <c r="Z37" s="52"/>
      <c r="AA37" s="53"/>
      <c r="AB37" s="37"/>
      <c r="AC37" s="48">
        <v>23</v>
      </c>
      <c r="AD37" s="49">
        <v>1</v>
      </c>
      <c r="AE37" s="49" t="s">
        <v>1687</v>
      </c>
      <c r="AF37" s="52" t="s">
        <v>1844</v>
      </c>
      <c r="AG37" s="52" t="s">
        <v>1845</v>
      </c>
      <c r="AH37" s="52"/>
      <c r="AI37" s="52"/>
      <c r="AJ37" s="53"/>
      <c r="AK37" s="37"/>
      <c r="AL37" s="37"/>
      <c r="AM37" s="153"/>
      <c r="AN37" s="153"/>
      <c r="AO37" s="152"/>
      <c r="AP37" s="152"/>
      <c r="AQ37" s="152"/>
      <c r="AR37" s="152"/>
      <c r="AS37" s="152"/>
      <c r="AT37" s="152"/>
      <c r="AU37" s="152"/>
      <c r="AV37" s="152"/>
      <c r="AW37" s="37"/>
    </row>
    <row r="38" spans="2:49" ht="13.5" thickBot="1">
      <c r="B38" s="48">
        <v>24</v>
      </c>
      <c r="C38" s="49">
        <v>2</v>
      </c>
      <c r="D38" s="49" t="s">
        <v>219</v>
      </c>
      <c r="E38" s="52" t="s">
        <v>1846</v>
      </c>
      <c r="F38" s="52" t="s">
        <v>1847</v>
      </c>
      <c r="G38" s="52"/>
      <c r="H38" s="52"/>
      <c r="I38" s="53"/>
      <c r="J38" s="37"/>
      <c r="K38" s="48">
        <v>24</v>
      </c>
      <c r="L38" s="49">
        <v>2</v>
      </c>
      <c r="M38" s="49" t="s">
        <v>1499</v>
      </c>
      <c r="N38" s="52" t="s">
        <v>1846</v>
      </c>
      <c r="O38" s="52" t="s">
        <v>1847</v>
      </c>
      <c r="P38" s="52"/>
      <c r="Q38" s="52"/>
      <c r="R38" s="53"/>
      <c r="S38" s="37"/>
      <c r="T38" s="54">
        <v>24</v>
      </c>
      <c r="U38" s="55">
        <v>2</v>
      </c>
      <c r="V38" s="55" t="s">
        <v>1686</v>
      </c>
      <c r="W38" s="58" t="s">
        <v>1846</v>
      </c>
      <c r="X38" s="58" t="s">
        <v>1847</v>
      </c>
      <c r="Y38" s="58"/>
      <c r="Z38" s="58"/>
      <c r="AA38" s="59"/>
      <c r="AB38" s="37"/>
      <c r="AC38" s="48">
        <v>24</v>
      </c>
      <c r="AD38" s="49">
        <v>1</v>
      </c>
      <c r="AE38" s="49" t="s">
        <v>1687</v>
      </c>
      <c r="AF38" s="52" t="s">
        <v>1846</v>
      </c>
      <c r="AG38" s="52" t="s">
        <v>1847</v>
      </c>
      <c r="AH38" s="52"/>
      <c r="AI38" s="52"/>
      <c r="AJ38" s="53"/>
      <c r="AK38" s="37"/>
      <c r="AL38" s="37"/>
      <c r="AM38" s="153"/>
      <c r="AN38" s="153"/>
      <c r="AO38" s="152"/>
      <c r="AP38" s="152"/>
      <c r="AQ38" s="152"/>
      <c r="AR38" s="152"/>
      <c r="AS38" s="152"/>
      <c r="AT38" s="152"/>
      <c r="AU38" s="152"/>
      <c r="AV38" s="152"/>
      <c r="AW38" s="37"/>
    </row>
    <row r="39" spans="2:49" ht="13.5" thickTop="1">
      <c r="B39" s="48"/>
      <c r="C39" s="49"/>
      <c r="D39" s="49"/>
      <c r="E39" s="52"/>
      <c r="F39" s="52"/>
      <c r="G39" s="52"/>
      <c r="H39" s="52"/>
      <c r="I39" s="53"/>
      <c r="J39" s="37"/>
      <c r="K39" s="48"/>
      <c r="L39" s="49"/>
      <c r="M39" s="49"/>
      <c r="N39" s="52"/>
      <c r="O39" s="52"/>
      <c r="P39" s="52"/>
      <c r="Q39" s="52"/>
      <c r="R39" s="53"/>
      <c r="S39" s="37"/>
      <c r="T39" s="60"/>
      <c r="U39" s="39"/>
      <c r="V39" s="39"/>
      <c r="W39" s="37"/>
      <c r="X39" s="37"/>
      <c r="Y39" s="37"/>
      <c r="Z39" s="37"/>
      <c r="AA39" s="36"/>
      <c r="AB39" s="37"/>
      <c r="AC39" s="48"/>
      <c r="AD39" s="49"/>
      <c r="AE39" s="49"/>
      <c r="AF39" s="52"/>
      <c r="AG39" s="52"/>
      <c r="AH39" s="52"/>
      <c r="AI39" s="52"/>
      <c r="AJ39" s="53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</row>
    <row r="40" spans="2:49" ht="13.5" thickBot="1">
      <c r="B40" s="48"/>
      <c r="C40" s="49"/>
      <c r="D40" s="49"/>
      <c r="E40" s="52"/>
      <c r="F40" s="52"/>
      <c r="G40" s="52"/>
      <c r="H40" s="52"/>
      <c r="I40" s="53"/>
      <c r="J40" s="37"/>
      <c r="K40" s="48"/>
      <c r="L40" s="49"/>
      <c r="M40" s="49"/>
      <c r="N40" s="52"/>
      <c r="O40" s="52"/>
      <c r="P40" s="52"/>
      <c r="Q40" s="52"/>
      <c r="R40" s="53"/>
      <c r="S40" s="37"/>
      <c r="T40" s="60"/>
      <c r="U40" s="38" t="s">
        <v>1848</v>
      </c>
      <c r="V40" s="39"/>
      <c r="W40" s="37"/>
      <c r="X40" s="37"/>
      <c r="Y40" s="37"/>
      <c r="Z40" s="37"/>
      <c r="AA40" s="41"/>
      <c r="AB40" s="37"/>
      <c r="AC40" s="48"/>
      <c r="AD40" s="49"/>
      <c r="AE40" s="49"/>
      <c r="AF40" s="52"/>
      <c r="AG40" s="52"/>
      <c r="AH40" s="52"/>
      <c r="AI40" s="52"/>
      <c r="AJ40" s="53"/>
      <c r="AK40" s="37"/>
      <c r="AL40" s="37"/>
      <c r="AM40" s="39"/>
      <c r="AN40" s="37"/>
      <c r="AO40" s="37"/>
      <c r="AP40" s="37"/>
      <c r="AQ40" s="37"/>
      <c r="AR40" s="37"/>
      <c r="AS40" s="37"/>
      <c r="AT40" s="37"/>
      <c r="AU40" s="37"/>
      <c r="AV40" s="37"/>
      <c r="AW40" s="37"/>
    </row>
    <row r="41" spans="2:49" ht="13.5" thickTop="1">
      <c r="B41" s="48">
        <v>25</v>
      </c>
      <c r="C41" s="49">
        <v>2</v>
      </c>
      <c r="D41" s="49" t="s">
        <v>219</v>
      </c>
      <c r="E41" s="52" t="s">
        <v>1849</v>
      </c>
      <c r="F41" s="52" t="s">
        <v>1850</v>
      </c>
      <c r="G41" s="52"/>
      <c r="H41" s="52"/>
      <c r="I41" s="53"/>
      <c r="J41" s="37"/>
      <c r="K41" s="48">
        <v>25</v>
      </c>
      <c r="L41" s="49">
        <v>2</v>
      </c>
      <c r="M41" s="49" t="s">
        <v>1499</v>
      </c>
      <c r="N41" s="52" t="s">
        <v>1849</v>
      </c>
      <c r="O41" s="52" t="s">
        <v>1850</v>
      </c>
      <c r="P41" s="52"/>
      <c r="Q41" s="52"/>
      <c r="R41" s="53"/>
      <c r="S41" s="37"/>
      <c r="T41" s="42">
        <v>25</v>
      </c>
      <c r="U41" s="43">
        <v>2</v>
      </c>
      <c r="V41" s="43" t="s">
        <v>1686</v>
      </c>
      <c r="W41" s="46" t="s">
        <v>1849</v>
      </c>
      <c r="X41" s="46" t="s">
        <v>1850</v>
      </c>
      <c r="Y41" s="46"/>
      <c r="Z41" s="46"/>
      <c r="AA41" s="47"/>
      <c r="AB41" s="37"/>
      <c r="AC41" s="48">
        <v>25</v>
      </c>
      <c r="AD41" s="49">
        <v>1</v>
      </c>
      <c r="AE41" s="49" t="s">
        <v>1687</v>
      </c>
      <c r="AF41" s="52" t="s">
        <v>1849</v>
      </c>
      <c r="AG41" s="52" t="s">
        <v>1850</v>
      </c>
      <c r="AH41" s="52"/>
      <c r="AI41" s="52"/>
      <c r="AJ41" s="53"/>
      <c r="AK41" s="37"/>
      <c r="AL41" s="62"/>
      <c r="AM41" s="37"/>
      <c r="AN41" s="37"/>
      <c r="AO41" s="37"/>
      <c r="AP41" s="37"/>
      <c r="AQ41" s="37"/>
      <c r="AR41" s="37"/>
      <c r="AS41" s="62"/>
      <c r="AT41" s="37"/>
      <c r="AU41" s="37"/>
      <c r="AV41" s="37"/>
      <c r="AW41" s="37"/>
    </row>
    <row r="42" spans="2:49" ht="12.75">
      <c r="B42" s="48">
        <v>26</v>
      </c>
      <c r="C42" s="49">
        <v>2</v>
      </c>
      <c r="D42" s="49" t="s">
        <v>219</v>
      </c>
      <c r="E42" s="52" t="s">
        <v>1851</v>
      </c>
      <c r="F42" s="52" t="s">
        <v>1852</v>
      </c>
      <c r="G42" s="52"/>
      <c r="H42" s="52"/>
      <c r="I42" s="53"/>
      <c r="J42" s="37"/>
      <c r="K42" s="48">
        <v>26</v>
      </c>
      <c r="L42" s="49">
        <v>2</v>
      </c>
      <c r="M42" s="49" t="s">
        <v>1499</v>
      </c>
      <c r="N42" s="52" t="s">
        <v>1851</v>
      </c>
      <c r="O42" s="52" t="s">
        <v>1852</v>
      </c>
      <c r="P42" s="52"/>
      <c r="Q42" s="52"/>
      <c r="R42" s="53"/>
      <c r="S42" s="37"/>
      <c r="T42" s="48">
        <v>26</v>
      </c>
      <c r="U42" s="49">
        <v>2</v>
      </c>
      <c r="V42" s="49" t="s">
        <v>1686</v>
      </c>
      <c r="W42" s="52" t="s">
        <v>1851</v>
      </c>
      <c r="X42" s="52" t="s">
        <v>1852</v>
      </c>
      <c r="Y42" s="52"/>
      <c r="Z42" s="52"/>
      <c r="AA42" s="53"/>
      <c r="AB42" s="37"/>
      <c r="AC42" s="48">
        <v>26</v>
      </c>
      <c r="AD42" s="49">
        <v>1</v>
      </c>
      <c r="AE42" s="49" t="s">
        <v>1687</v>
      </c>
      <c r="AF42" s="52" t="s">
        <v>1851</v>
      </c>
      <c r="AG42" s="52" t="s">
        <v>1852</v>
      </c>
      <c r="AH42" s="52"/>
      <c r="AI42" s="52"/>
      <c r="AJ42" s="53"/>
      <c r="AK42" s="37"/>
      <c r="AL42" s="37"/>
      <c r="AM42" s="37"/>
      <c r="AN42" s="37"/>
      <c r="AO42" s="37"/>
      <c r="AP42" s="37"/>
      <c r="AQ42" s="62"/>
      <c r="AR42" s="37"/>
      <c r="AS42" s="37"/>
      <c r="AT42" s="37"/>
      <c r="AU42" s="37"/>
      <c r="AV42" s="37"/>
      <c r="AW42" s="37"/>
    </row>
    <row r="43" spans="2:49" ht="13.5" thickBot="1">
      <c r="B43" s="48">
        <v>27</v>
      </c>
      <c r="C43" s="49">
        <v>2</v>
      </c>
      <c r="D43" s="49" t="s">
        <v>219</v>
      </c>
      <c r="E43" s="52" t="s">
        <v>672</v>
      </c>
      <c r="F43" s="52" t="s">
        <v>1853</v>
      </c>
      <c r="G43" s="52"/>
      <c r="H43" s="52"/>
      <c r="I43" s="53"/>
      <c r="J43" s="37"/>
      <c r="K43" s="48">
        <v>27</v>
      </c>
      <c r="L43" s="49">
        <v>2</v>
      </c>
      <c r="M43" s="49" t="s">
        <v>1499</v>
      </c>
      <c r="N43" s="52" t="s">
        <v>672</v>
      </c>
      <c r="O43" s="52" t="s">
        <v>1853</v>
      </c>
      <c r="P43" s="52"/>
      <c r="Q43" s="52"/>
      <c r="R43" s="53"/>
      <c r="S43" s="37"/>
      <c r="T43" s="48">
        <v>27</v>
      </c>
      <c r="U43" s="49">
        <v>2</v>
      </c>
      <c r="V43" s="49" t="s">
        <v>1686</v>
      </c>
      <c r="W43" s="52" t="s">
        <v>672</v>
      </c>
      <c r="X43" s="52" t="s">
        <v>1853</v>
      </c>
      <c r="Y43" s="52"/>
      <c r="Z43" s="52"/>
      <c r="AA43" s="53"/>
      <c r="AB43" s="37"/>
      <c r="AC43" s="54">
        <v>27</v>
      </c>
      <c r="AD43" s="55">
        <v>1</v>
      </c>
      <c r="AE43" s="55" t="s">
        <v>1687</v>
      </c>
      <c r="AF43" s="58" t="s">
        <v>672</v>
      </c>
      <c r="AG43" s="58" t="s">
        <v>1853</v>
      </c>
      <c r="AH43" s="58"/>
      <c r="AI43" s="58"/>
      <c r="AJ43" s="59"/>
      <c r="AK43" s="37"/>
      <c r="AL43" s="39"/>
      <c r="AM43" s="37"/>
      <c r="AN43" s="37"/>
      <c r="AO43" s="37"/>
      <c r="AP43" s="37"/>
      <c r="AQ43" s="63"/>
      <c r="AR43" s="37"/>
      <c r="AS43" s="39"/>
      <c r="AT43" s="37"/>
      <c r="AU43" s="37"/>
      <c r="AV43" s="37"/>
      <c r="AW43" s="37"/>
    </row>
    <row r="44" spans="2:49" ht="13.5" thickTop="1">
      <c r="B44" s="48"/>
      <c r="C44" s="49"/>
      <c r="D44" s="49"/>
      <c r="E44" s="52"/>
      <c r="F44" s="52"/>
      <c r="G44" s="52"/>
      <c r="H44" s="52"/>
      <c r="I44" s="53"/>
      <c r="J44" s="37"/>
      <c r="K44" s="48"/>
      <c r="L44" s="49"/>
      <c r="M44" s="49"/>
      <c r="N44" s="52"/>
      <c r="O44" s="52"/>
      <c r="P44" s="52"/>
      <c r="Q44" s="52"/>
      <c r="R44" s="53"/>
      <c r="S44" s="37"/>
      <c r="T44" s="48"/>
      <c r="U44" s="49"/>
      <c r="V44" s="49"/>
      <c r="W44" s="52"/>
      <c r="X44" s="52"/>
      <c r="Y44" s="52"/>
      <c r="Z44" s="52"/>
      <c r="AA44" s="53"/>
      <c r="AB44" s="37"/>
      <c r="AC44" s="60"/>
      <c r="AD44" s="39"/>
      <c r="AE44" s="39"/>
      <c r="AF44" s="37"/>
      <c r="AG44" s="37"/>
      <c r="AH44" s="37"/>
      <c r="AI44" s="37"/>
      <c r="AJ44" s="36"/>
      <c r="AK44" s="37"/>
      <c r="AL44" s="37"/>
      <c r="AM44" s="37"/>
      <c r="AN44" s="37"/>
      <c r="AO44" s="37"/>
      <c r="AP44" s="37"/>
      <c r="AQ44" s="63"/>
      <c r="AR44" s="37"/>
      <c r="AS44" s="37"/>
      <c r="AT44" s="37"/>
      <c r="AU44" s="37"/>
      <c r="AV44" s="37"/>
      <c r="AW44" s="37"/>
    </row>
    <row r="45" spans="2:49" ht="13.5" thickBot="1">
      <c r="B45" s="48"/>
      <c r="C45" s="49"/>
      <c r="D45" s="49"/>
      <c r="E45" s="52"/>
      <c r="F45" s="52"/>
      <c r="G45" s="52"/>
      <c r="H45" s="52"/>
      <c r="I45" s="53"/>
      <c r="J45" s="37"/>
      <c r="K45" s="48"/>
      <c r="L45" s="49"/>
      <c r="M45" s="49"/>
      <c r="N45" s="52"/>
      <c r="O45" s="52"/>
      <c r="P45" s="52"/>
      <c r="Q45" s="52"/>
      <c r="R45" s="53"/>
      <c r="S45" s="37"/>
      <c r="T45" s="48"/>
      <c r="U45" s="49"/>
      <c r="V45" s="49"/>
      <c r="W45" s="52"/>
      <c r="X45" s="52"/>
      <c r="Y45" s="52"/>
      <c r="Z45" s="52"/>
      <c r="AA45" s="53"/>
      <c r="AB45" s="37"/>
      <c r="AC45" s="60"/>
      <c r="AD45" s="38" t="s">
        <v>1854</v>
      </c>
      <c r="AE45" s="39"/>
      <c r="AF45" s="37"/>
      <c r="AG45" s="37"/>
      <c r="AH45" s="37"/>
      <c r="AI45" s="37"/>
      <c r="AJ45" s="41"/>
      <c r="AK45" s="37"/>
      <c r="AL45" s="37"/>
      <c r="AM45" s="37"/>
      <c r="AN45" s="37"/>
      <c r="AO45" s="37"/>
      <c r="AP45" s="37"/>
      <c r="AQ45" s="63"/>
      <c r="AR45" s="37"/>
      <c r="AS45" s="37"/>
      <c r="AT45" s="37"/>
      <c r="AU45" s="37"/>
      <c r="AV45" s="37"/>
      <c r="AW45" s="37"/>
    </row>
    <row r="46" spans="2:49" ht="13.5" thickTop="1">
      <c r="B46" s="48">
        <v>28</v>
      </c>
      <c r="C46" s="49">
        <v>2</v>
      </c>
      <c r="D46" s="49" t="s">
        <v>219</v>
      </c>
      <c r="E46" s="52" t="s">
        <v>1124</v>
      </c>
      <c r="F46" s="52" t="s">
        <v>1855</v>
      </c>
      <c r="G46" s="52"/>
      <c r="H46" s="52"/>
      <c r="I46" s="53"/>
      <c r="J46" s="37"/>
      <c r="K46" s="48">
        <v>28</v>
      </c>
      <c r="L46" s="49">
        <v>2</v>
      </c>
      <c r="M46" s="49" t="s">
        <v>1499</v>
      </c>
      <c r="N46" s="52" t="s">
        <v>1124</v>
      </c>
      <c r="O46" s="52" t="s">
        <v>1855</v>
      </c>
      <c r="P46" s="52"/>
      <c r="Q46" s="52"/>
      <c r="R46" s="53"/>
      <c r="S46" s="37"/>
      <c r="T46" s="48">
        <v>28</v>
      </c>
      <c r="U46" s="49">
        <v>2</v>
      </c>
      <c r="V46" s="49" t="s">
        <v>1686</v>
      </c>
      <c r="W46" s="52" t="s">
        <v>1124</v>
      </c>
      <c r="X46" s="52" t="s">
        <v>1855</v>
      </c>
      <c r="Y46" s="52"/>
      <c r="Z46" s="52"/>
      <c r="AA46" s="53"/>
      <c r="AB46" s="37"/>
      <c r="AC46" s="42">
        <v>28</v>
      </c>
      <c r="AD46" s="43">
        <v>1</v>
      </c>
      <c r="AE46" s="43" t="s">
        <v>1687</v>
      </c>
      <c r="AF46" s="46" t="s">
        <v>1124</v>
      </c>
      <c r="AG46" s="46" t="s">
        <v>1855</v>
      </c>
      <c r="AH46" s="46"/>
      <c r="AI46" s="46"/>
      <c r="AJ46" s="47"/>
      <c r="AK46" s="37"/>
      <c r="AL46" s="39"/>
      <c r="AM46" s="37"/>
      <c r="AN46" s="37"/>
      <c r="AO46" s="37"/>
      <c r="AP46" s="37"/>
      <c r="AQ46" s="63"/>
      <c r="AR46" s="37"/>
      <c r="AS46" s="39"/>
      <c r="AT46" s="37"/>
      <c r="AU46" s="37"/>
      <c r="AV46" s="37"/>
      <c r="AW46" s="37"/>
    </row>
    <row r="47" spans="2:49" ht="12.75">
      <c r="B47" s="48">
        <v>29</v>
      </c>
      <c r="C47" s="49">
        <v>2</v>
      </c>
      <c r="D47" s="49" t="s">
        <v>219</v>
      </c>
      <c r="E47" s="52" t="s">
        <v>1856</v>
      </c>
      <c r="F47" s="52" t="s">
        <v>1857</v>
      </c>
      <c r="G47" s="52"/>
      <c r="H47" s="52"/>
      <c r="I47" s="53"/>
      <c r="J47" s="37"/>
      <c r="K47" s="48">
        <v>29</v>
      </c>
      <c r="L47" s="49">
        <v>2</v>
      </c>
      <c r="M47" s="49" t="s">
        <v>1499</v>
      </c>
      <c r="N47" s="52" t="s">
        <v>1856</v>
      </c>
      <c r="O47" s="52" t="s">
        <v>1857</v>
      </c>
      <c r="P47" s="52"/>
      <c r="Q47" s="52"/>
      <c r="R47" s="53"/>
      <c r="S47" s="37"/>
      <c r="T47" s="48">
        <v>29</v>
      </c>
      <c r="U47" s="49">
        <v>2</v>
      </c>
      <c r="V47" s="49" t="s">
        <v>1686</v>
      </c>
      <c r="W47" s="52" t="s">
        <v>1856</v>
      </c>
      <c r="X47" s="52" t="s">
        <v>1857</v>
      </c>
      <c r="Y47" s="52"/>
      <c r="Z47" s="52"/>
      <c r="AA47" s="53"/>
      <c r="AB47" s="37"/>
      <c r="AC47" s="48">
        <v>29</v>
      </c>
      <c r="AD47" s="49">
        <v>1</v>
      </c>
      <c r="AE47" s="49" t="s">
        <v>1687</v>
      </c>
      <c r="AF47" s="52" t="s">
        <v>1856</v>
      </c>
      <c r="AG47" s="52" t="s">
        <v>1857</v>
      </c>
      <c r="AH47" s="52"/>
      <c r="AI47" s="52"/>
      <c r="AJ47" s="53"/>
      <c r="AK47" s="37"/>
      <c r="AL47" s="37"/>
      <c r="AM47" s="37"/>
      <c r="AN47" s="37"/>
      <c r="AO47" s="37"/>
      <c r="AP47" s="37"/>
      <c r="AQ47" s="63"/>
      <c r="AR47" s="37"/>
      <c r="AS47" s="37"/>
      <c r="AT47" s="37"/>
      <c r="AU47" s="37"/>
      <c r="AV47" s="37"/>
      <c r="AW47" s="37"/>
    </row>
    <row r="48" spans="2:49" ht="12.75">
      <c r="B48" s="48">
        <v>30</v>
      </c>
      <c r="C48" s="49">
        <v>2</v>
      </c>
      <c r="D48" s="49" t="s">
        <v>219</v>
      </c>
      <c r="E48" s="52" t="s">
        <v>1858</v>
      </c>
      <c r="F48" s="52" t="s">
        <v>1859</v>
      </c>
      <c r="G48" s="52"/>
      <c r="H48" s="52"/>
      <c r="I48" s="53"/>
      <c r="J48" s="37"/>
      <c r="K48" s="48">
        <v>30</v>
      </c>
      <c r="L48" s="49">
        <v>2</v>
      </c>
      <c r="M48" s="49" t="s">
        <v>1499</v>
      </c>
      <c r="N48" s="52" t="s">
        <v>1858</v>
      </c>
      <c r="O48" s="52" t="s">
        <v>1859</v>
      </c>
      <c r="P48" s="52"/>
      <c r="Q48" s="52"/>
      <c r="R48" s="53"/>
      <c r="S48" s="37"/>
      <c r="T48" s="48">
        <v>30</v>
      </c>
      <c r="U48" s="49">
        <v>2</v>
      </c>
      <c r="V48" s="49" t="s">
        <v>1686</v>
      </c>
      <c r="W48" s="52" t="s">
        <v>1858</v>
      </c>
      <c r="X48" s="52" t="s">
        <v>1859</v>
      </c>
      <c r="Y48" s="52"/>
      <c r="Z48" s="52"/>
      <c r="AA48" s="53"/>
      <c r="AB48" s="37"/>
      <c r="AC48" s="48">
        <v>30</v>
      </c>
      <c r="AD48" s="49">
        <v>1</v>
      </c>
      <c r="AE48" s="49" t="s">
        <v>1687</v>
      </c>
      <c r="AF48" s="52" t="s">
        <v>1858</v>
      </c>
      <c r="AG48" s="52" t="s">
        <v>1859</v>
      </c>
      <c r="AH48" s="52"/>
      <c r="AI48" s="52"/>
      <c r="AJ48" s="53"/>
      <c r="AK48" s="37"/>
      <c r="AL48" s="37"/>
      <c r="AM48" s="37"/>
      <c r="AN48" s="37"/>
      <c r="AO48" s="37"/>
      <c r="AP48" s="37"/>
      <c r="AQ48" s="63"/>
      <c r="AR48" s="37"/>
      <c r="AS48" s="37"/>
      <c r="AT48" s="37"/>
      <c r="AU48" s="37"/>
      <c r="AV48" s="37"/>
      <c r="AW48" s="37"/>
    </row>
    <row r="49" spans="2:49" ht="12.75">
      <c r="B49" s="48">
        <v>31</v>
      </c>
      <c r="C49" s="49">
        <v>2</v>
      </c>
      <c r="D49" s="49" t="s">
        <v>219</v>
      </c>
      <c r="E49" s="52" t="s">
        <v>1860</v>
      </c>
      <c r="F49" s="52" t="s">
        <v>1861</v>
      </c>
      <c r="G49" s="52"/>
      <c r="H49" s="52"/>
      <c r="I49" s="53"/>
      <c r="J49" s="37"/>
      <c r="K49" s="48">
        <v>31</v>
      </c>
      <c r="L49" s="49">
        <v>2</v>
      </c>
      <c r="M49" s="49" t="s">
        <v>1499</v>
      </c>
      <c r="N49" s="52" t="s">
        <v>1860</v>
      </c>
      <c r="O49" s="52" t="s">
        <v>1861</v>
      </c>
      <c r="P49" s="52"/>
      <c r="Q49" s="52"/>
      <c r="R49" s="53"/>
      <c r="S49" s="37"/>
      <c r="T49" s="48">
        <v>31</v>
      </c>
      <c r="U49" s="49">
        <v>2</v>
      </c>
      <c r="V49" s="49" t="s">
        <v>1686</v>
      </c>
      <c r="W49" s="52" t="s">
        <v>1860</v>
      </c>
      <c r="X49" s="52" t="s">
        <v>1861</v>
      </c>
      <c r="Y49" s="52"/>
      <c r="Z49" s="52"/>
      <c r="AA49" s="53"/>
      <c r="AB49" s="37"/>
      <c r="AC49" s="48">
        <v>31</v>
      </c>
      <c r="AD49" s="49">
        <v>1</v>
      </c>
      <c r="AE49" s="49" t="s">
        <v>1687</v>
      </c>
      <c r="AF49" s="52" t="s">
        <v>1860</v>
      </c>
      <c r="AG49" s="52" t="s">
        <v>1861</v>
      </c>
      <c r="AH49" s="52"/>
      <c r="AI49" s="52"/>
      <c r="AJ49" s="53"/>
      <c r="AK49" s="37"/>
      <c r="AL49" s="37"/>
      <c r="AM49" s="37"/>
      <c r="AN49" s="37"/>
      <c r="AO49" s="37"/>
      <c r="AP49" s="37"/>
      <c r="AQ49" s="63"/>
      <c r="AR49" s="37"/>
      <c r="AS49" s="37"/>
      <c r="AT49" s="37"/>
      <c r="AU49" s="37"/>
      <c r="AV49" s="37"/>
      <c r="AW49" s="37"/>
    </row>
    <row r="50" spans="2:49" ht="12.75">
      <c r="B50" s="48">
        <v>32</v>
      </c>
      <c r="C50" s="49">
        <v>2</v>
      </c>
      <c r="D50" s="49" t="s">
        <v>219</v>
      </c>
      <c r="E50" s="52" t="s">
        <v>1862</v>
      </c>
      <c r="F50" s="71" t="s">
        <v>3081</v>
      </c>
      <c r="G50" s="52"/>
      <c r="H50" s="52"/>
      <c r="I50" s="53"/>
      <c r="J50" s="37"/>
      <c r="K50" s="48">
        <v>32</v>
      </c>
      <c r="L50" s="49">
        <v>2</v>
      </c>
      <c r="M50" s="49" t="s">
        <v>1499</v>
      </c>
      <c r="N50" s="52" t="s">
        <v>1862</v>
      </c>
      <c r="O50" s="52" t="s">
        <v>1863</v>
      </c>
      <c r="P50" s="52"/>
      <c r="Q50" s="52"/>
      <c r="R50" s="53"/>
      <c r="S50" s="37"/>
      <c r="T50" s="48">
        <v>32</v>
      </c>
      <c r="U50" s="49">
        <v>2</v>
      </c>
      <c r="V50" s="49" t="s">
        <v>1686</v>
      </c>
      <c r="W50" s="52" t="s">
        <v>1862</v>
      </c>
      <c r="X50" s="52" t="s">
        <v>1863</v>
      </c>
      <c r="Y50" s="52"/>
      <c r="Z50" s="52"/>
      <c r="AA50" s="53"/>
      <c r="AB50" s="37"/>
      <c r="AC50" s="48">
        <v>32</v>
      </c>
      <c r="AD50" s="49">
        <v>1</v>
      </c>
      <c r="AE50" s="49" t="s">
        <v>1687</v>
      </c>
      <c r="AF50" s="52" t="s">
        <v>1862</v>
      </c>
      <c r="AG50" s="52" t="s">
        <v>1863</v>
      </c>
      <c r="AH50" s="52"/>
      <c r="AI50" s="52"/>
      <c r="AJ50" s="53"/>
      <c r="AK50" s="37"/>
      <c r="AL50" s="39"/>
      <c r="AM50" s="37"/>
      <c r="AN50" s="37"/>
      <c r="AO50" s="37"/>
      <c r="AP50" s="37"/>
      <c r="AQ50" s="63"/>
      <c r="AR50" s="37"/>
      <c r="AS50" s="39"/>
      <c r="AT50" s="37"/>
      <c r="AU50" s="37"/>
      <c r="AV50" s="37"/>
      <c r="AW50" s="37"/>
    </row>
    <row r="51" spans="2:49" ht="12.75">
      <c r="B51" s="48">
        <v>33</v>
      </c>
      <c r="C51" s="49">
        <v>2</v>
      </c>
      <c r="D51" s="49" t="s">
        <v>219</v>
      </c>
      <c r="E51" s="52" t="s">
        <v>1864</v>
      </c>
      <c r="F51" s="52" t="s">
        <v>371</v>
      </c>
      <c r="G51" s="52"/>
      <c r="H51" s="52"/>
      <c r="I51" s="53"/>
      <c r="J51" s="37"/>
      <c r="K51" s="48">
        <v>33</v>
      </c>
      <c r="L51" s="49">
        <v>2</v>
      </c>
      <c r="M51" s="49" t="s">
        <v>1499</v>
      </c>
      <c r="N51" s="52" t="s">
        <v>1864</v>
      </c>
      <c r="O51" s="52" t="s">
        <v>371</v>
      </c>
      <c r="P51" s="52"/>
      <c r="Q51" s="52"/>
      <c r="R51" s="53"/>
      <c r="S51" s="37"/>
      <c r="T51" s="48">
        <v>33</v>
      </c>
      <c r="U51" s="49">
        <v>2</v>
      </c>
      <c r="V51" s="49" t="s">
        <v>1686</v>
      </c>
      <c r="W51" s="52" t="s">
        <v>1864</v>
      </c>
      <c r="X51" s="52" t="s">
        <v>371</v>
      </c>
      <c r="Y51" s="52"/>
      <c r="Z51" s="52"/>
      <c r="AA51" s="53"/>
      <c r="AB51" s="37"/>
      <c r="AC51" s="48">
        <v>33</v>
      </c>
      <c r="AD51" s="49">
        <v>1</v>
      </c>
      <c r="AE51" s="49" t="s">
        <v>1687</v>
      </c>
      <c r="AF51" s="52" t="s">
        <v>1864</v>
      </c>
      <c r="AG51" s="52" t="s">
        <v>371</v>
      </c>
      <c r="AH51" s="52"/>
      <c r="AI51" s="52"/>
      <c r="AJ51" s="53"/>
      <c r="AK51" s="37"/>
      <c r="AL51" s="37"/>
      <c r="AM51" s="37"/>
      <c r="AN51" s="37"/>
      <c r="AO51" s="37"/>
      <c r="AP51" s="37"/>
      <c r="AQ51" s="63"/>
      <c r="AR51" s="37"/>
      <c r="AS51" s="37"/>
      <c r="AT51" s="37"/>
      <c r="AU51" s="37"/>
      <c r="AV51" s="37"/>
      <c r="AW51" s="37"/>
    </row>
    <row r="52" spans="2:49" ht="12.75">
      <c r="B52" s="48">
        <v>34</v>
      </c>
      <c r="C52" s="49">
        <v>2</v>
      </c>
      <c r="D52" s="49" t="s">
        <v>219</v>
      </c>
      <c r="E52" s="52" t="s">
        <v>372</v>
      </c>
      <c r="F52" s="52" t="s">
        <v>373</v>
      </c>
      <c r="G52" s="52"/>
      <c r="H52" s="52"/>
      <c r="I52" s="53"/>
      <c r="J52" s="37"/>
      <c r="K52" s="48">
        <v>34</v>
      </c>
      <c r="L52" s="49">
        <v>2</v>
      </c>
      <c r="M52" s="49" t="s">
        <v>1499</v>
      </c>
      <c r="N52" s="52" t="s">
        <v>372</v>
      </c>
      <c r="O52" s="52" t="s">
        <v>373</v>
      </c>
      <c r="P52" s="52"/>
      <c r="Q52" s="52"/>
      <c r="R52" s="53"/>
      <c r="S52" s="37"/>
      <c r="T52" s="48">
        <v>34</v>
      </c>
      <c r="U52" s="49">
        <v>2</v>
      </c>
      <c r="V52" s="49" t="s">
        <v>1686</v>
      </c>
      <c r="W52" s="52" t="s">
        <v>372</v>
      </c>
      <c r="X52" s="52" t="s">
        <v>373</v>
      </c>
      <c r="Y52" s="52"/>
      <c r="Z52" s="52"/>
      <c r="AA52" s="53"/>
      <c r="AB52" s="37"/>
      <c r="AC52" s="48">
        <v>34</v>
      </c>
      <c r="AD52" s="49">
        <v>1</v>
      </c>
      <c r="AE52" s="49" t="s">
        <v>1687</v>
      </c>
      <c r="AF52" s="52" t="s">
        <v>372</v>
      </c>
      <c r="AG52" s="52" t="s">
        <v>373</v>
      </c>
      <c r="AH52" s="52"/>
      <c r="AI52" s="52"/>
      <c r="AJ52" s="53"/>
      <c r="AK52" s="37"/>
      <c r="AL52" s="39"/>
      <c r="AM52" s="37"/>
      <c r="AN52" s="37"/>
      <c r="AO52" s="37"/>
      <c r="AP52" s="37"/>
      <c r="AQ52" s="63"/>
      <c r="AR52" s="37"/>
      <c r="AS52" s="39"/>
      <c r="AT52" s="37"/>
      <c r="AU52" s="37"/>
      <c r="AV52" s="37"/>
      <c r="AW52" s="37"/>
    </row>
    <row r="53" spans="2:49" ht="12.75">
      <c r="B53" s="48">
        <v>35</v>
      </c>
      <c r="C53" s="49">
        <v>2</v>
      </c>
      <c r="D53" s="49" t="s">
        <v>219</v>
      </c>
      <c r="E53" s="52" t="s">
        <v>374</v>
      </c>
      <c r="F53" s="52" t="s">
        <v>375</v>
      </c>
      <c r="G53" s="52"/>
      <c r="H53" s="52"/>
      <c r="I53" s="53"/>
      <c r="J53" s="37"/>
      <c r="K53" s="48">
        <v>35</v>
      </c>
      <c r="L53" s="49">
        <v>2</v>
      </c>
      <c r="M53" s="49" t="s">
        <v>1499</v>
      </c>
      <c r="N53" s="52" t="s">
        <v>374</v>
      </c>
      <c r="O53" s="52" t="s">
        <v>375</v>
      </c>
      <c r="P53" s="52"/>
      <c r="Q53" s="52"/>
      <c r="R53" s="53"/>
      <c r="S53" s="37"/>
      <c r="T53" s="48">
        <v>35</v>
      </c>
      <c r="U53" s="49">
        <v>2</v>
      </c>
      <c r="V53" s="49" t="s">
        <v>1686</v>
      </c>
      <c r="W53" s="52" t="s">
        <v>374</v>
      </c>
      <c r="X53" s="52" t="s">
        <v>375</v>
      </c>
      <c r="Y53" s="52"/>
      <c r="Z53" s="52"/>
      <c r="AA53" s="53"/>
      <c r="AB53" s="37"/>
      <c r="AC53" s="48">
        <v>35</v>
      </c>
      <c r="AD53" s="49">
        <v>1</v>
      </c>
      <c r="AE53" s="49" t="s">
        <v>1687</v>
      </c>
      <c r="AF53" s="52" t="s">
        <v>374</v>
      </c>
      <c r="AG53" s="52" t="s">
        <v>375</v>
      </c>
      <c r="AH53" s="52"/>
      <c r="AI53" s="52"/>
      <c r="AJ53" s="53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</row>
    <row r="54" spans="2:49" ht="13.5" thickBot="1">
      <c r="B54" s="54">
        <v>36</v>
      </c>
      <c r="C54" s="55">
        <v>2</v>
      </c>
      <c r="D54" s="55" t="s">
        <v>219</v>
      </c>
      <c r="E54" s="58" t="s">
        <v>376</v>
      </c>
      <c r="F54" s="58" t="s">
        <v>90</v>
      </c>
      <c r="G54" s="58"/>
      <c r="H54" s="58"/>
      <c r="I54" s="59"/>
      <c r="J54" s="37"/>
      <c r="K54" s="54">
        <v>36</v>
      </c>
      <c r="L54" s="55">
        <v>2</v>
      </c>
      <c r="M54" s="55" t="s">
        <v>1499</v>
      </c>
      <c r="N54" s="58" t="s">
        <v>376</v>
      </c>
      <c r="O54" s="58" t="s">
        <v>90</v>
      </c>
      <c r="P54" s="58"/>
      <c r="Q54" s="58"/>
      <c r="R54" s="59"/>
      <c r="S54" s="37"/>
      <c r="T54" s="54">
        <v>36</v>
      </c>
      <c r="U54" s="55">
        <v>2</v>
      </c>
      <c r="V54" s="55" t="s">
        <v>1686</v>
      </c>
      <c r="W54" s="58" t="s">
        <v>376</v>
      </c>
      <c r="X54" s="58" t="s">
        <v>90</v>
      </c>
      <c r="Y54" s="58"/>
      <c r="Z54" s="58"/>
      <c r="AA54" s="59"/>
      <c r="AB54" s="37"/>
      <c r="AC54" s="54">
        <v>36</v>
      </c>
      <c r="AD54" s="55">
        <v>1</v>
      </c>
      <c r="AE54" s="55" t="s">
        <v>1687</v>
      </c>
      <c r="AF54" s="58" t="s">
        <v>376</v>
      </c>
      <c r="AG54" s="58" t="s">
        <v>90</v>
      </c>
      <c r="AH54" s="58"/>
      <c r="AI54" s="58"/>
      <c r="AJ54" s="59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</row>
    <row r="55" spans="2:49" ht="13.5" thickTop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</row>
    <row r="56" spans="2:49" ht="13.5" thickBo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2:49" ht="12.75">
      <c r="B57" s="33"/>
      <c r="C57" s="110" t="s">
        <v>377</v>
      </c>
      <c r="D57" s="111"/>
      <c r="E57" s="111"/>
      <c r="F57" s="111"/>
      <c r="G57" s="111"/>
      <c r="H57" s="111"/>
      <c r="I57" s="111"/>
      <c r="J57" s="111"/>
      <c r="K57" s="112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2:49" ht="12.75">
      <c r="B58" s="33"/>
      <c r="C58" s="113"/>
      <c r="D58" s="1"/>
      <c r="E58" s="1"/>
      <c r="F58" s="1"/>
      <c r="G58" s="1"/>
      <c r="H58" s="1"/>
      <c r="I58" s="1"/>
      <c r="J58" s="1"/>
      <c r="K58" s="114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2:49" ht="12.75">
      <c r="B59" s="33"/>
      <c r="C59" s="115" t="s">
        <v>84</v>
      </c>
      <c r="D59" s="116" t="s">
        <v>85</v>
      </c>
      <c r="E59" s="116" t="s">
        <v>86</v>
      </c>
      <c r="F59" s="668" t="s">
        <v>1209</v>
      </c>
      <c r="G59" s="668"/>
      <c r="H59" s="668"/>
      <c r="I59" s="668"/>
      <c r="J59" s="668"/>
      <c r="K59" s="672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2:49" ht="12.75">
      <c r="B60" s="33"/>
      <c r="C60" s="119">
        <v>12</v>
      </c>
      <c r="D60" s="120" t="s">
        <v>378</v>
      </c>
      <c r="E60" s="154" t="s">
        <v>379</v>
      </c>
      <c r="F60" s="670" t="s">
        <v>380</v>
      </c>
      <c r="G60" s="670"/>
      <c r="H60" s="670"/>
      <c r="I60" s="670"/>
      <c r="J60" s="670"/>
      <c r="K60" s="671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2:49" ht="12.75">
      <c r="B61" s="33"/>
      <c r="C61" s="119">
        <v>12</v>
      </c>
      <c r="D61" s="120" t="s">
        <v>378</v>
      </c>
      <c r="E61" s="154" t="s">
        <v>381</v>
      </c>
      <c r="F61" s="670" t="s">
        <v>382</v>
      </c>
      <c r="G61" s="670"/>
      <c r="H61" s="670"/>
      <c r="I61" s="670"/>
      <c r="J61" s="670"/>
      <c r="K61" s="671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2:49" ht="12.75">
      <c r="B62" s="33"/>
      <c r="C62" s="119">
        <v>12</v>
      </c>
      <c r="D62" s="120" t="s">
        <v>378</v>
      </c>
      <c r="E62" s="154" t="s">
        <v>383</v>
      </c>
      <c r="F62" s="670" t="s">
        <v>384</v>
      </c>
      <c r="G62" s="670"/>
      <c r="H62" s="670"/>
      <c r="I62" s="670"/>
      <c r="J62" s="670"/>
      <c r="K62" s="671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2:49" ht="12.75">
      <c r="B63" s="33"/>
      <c r="C63" s="119">
        <v>12</v>
      </c>
      <c r="D63" s="120" t="s">
        <v>378</v>
      </c>
      <c r="E63" s="154" t="s">
        <v>385</v>
      </c>
      <c r="F63" s="670" t="s">
        <v>386</v>
      </c>
      <c r="G63" s="670"/>
      <c r="H63" s="670"/>
      <c r="I63" s="670"/>
      <c r="J63" s="670"/>
      <c r="K63" s="671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2:49" ht="12.75">
      <c r="B64" s="33"/>
      <c r="C64" s="119">
        <v>12</v>
      </c>
      <c r="D64" s="120" t="s">
        <v>378</v>
      </c>
      <c r="E64" s="154" t="s">
        <v>387</v>
      </c>
      <c r="F64" s="670" t="s">
        <v>388</v>
      </c>
      <c r="G64" s="670"/>
      <c r="H64" s="670"/>
      <c r="I64" s="670"/>
      <c r="J64" s="670"/>
      <c r="K64" s="671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</row>
    <row r="65" spans="3:11" ht="12.75">
      <c r="C65" s="119">
        <v>12</v>
      </c>
      <c r="D65" s="120" t="s">
        <v>378</v>
      </c>
      <c r="E65" s="154" t="s">
        <v>389</v>
      </c>
      <c r="F65" s="670" t="s">
        <v>390</v>
      </c>
      <c r="G65" s="670"/>
      <c r="H65" s="670"/>
      <c r="I65" s="670"/>
      <c r="J65" s="670"/>
      <c r="K65" s="671"/>
    </row>
    <row r="66" spans="3:11" ht="12.75">
      <c r="C66" s="119">
        <v>12</v>
      </c>
      <c r="D66" s="120" t="s">
        <v>378</v>
      </c>
      <c r="E66" s="154" t="s">
        <v>391</v>
      </c>
      <c r="F66" s="670" t="s">
        <v>392</v>
      </c>
      <c r="G66" s="670"/>
      <c r="H66" s="670"/>
      <c r="I66" s="670"/>
      <c r="J66" s="670"/>
      <c r="K66" s="671"/>
    </row>
    <row r="67" spans="3:11" ht="12.75">
      <c r="C67" s="119">
        <v>12</v>
      </c>
      <c r="D67" s="120" t="s">
        <v>378</v>
      </c>
      <c r="E67" s="154" t="s">
        <v>393</v>
      </c>
      <c r="F67" s="670" t="s">
        <v>394</v>
      </c>
      <c r="G67" s="670"/>
      <c r="H67" s="670"/>
      <c r="I67" s="670"/>
      <c r="J67" s="670"/>
      <c r="K67" s="671"/>
    </row>
    <row r="68" spans="3:11" ht="12.75">
      <c r="C68" s="119">
        <v>12</v>
      </c>
      <c r="D68" s="120" t="s">
        <v>378</v>
      </c>
      <c r="E68" s="154" t="s">
        <v>395</v>
      </c>
      <c r="F68" s="670" t="s">
        <v>396</v>
      </c>
      <c r="G68" s="670"/>
      <c r="H68" s="670"/>
      <c r="I68" s="670"/>
      <c r="J68" s="670"/>
      <c r="K68" s="671"/>
    </row>
    <row r="69" spans="3:11" ht="12.75">
      <c r="C69" s="119">
        <v>12</v>
      </c>
      <c r="D69" s="120" t="s">
        <v>378</v>
      </c>
      <c r="E69" s="154" t="s">
        <v>397</v>
      </c>
      <c r="F69" s="670" t="s">
        <v>734</v>
      </c>
      <c r="G69" s="670"/>
      <c r="H69" s="670"/>
      <c r="I69" s="670"/>
      <c r="J69" s="670"/>
      <c r="K69" s="671"/>
    </row>
    <row r="70" spans="3:11" ht="12.75">
      <c r="C70" s="119">
        <v>12</v>
      </c>
      <c r="D70" s="120" t="s">
        <v>378</v>
      </c>
      <c r="E70" s="154" t="s">
        <v>398</v>
      </c>
      <c r="F70" s="670" t="s">
        <v>399</v>
      </c>
      <c r="G70" s="670"/>
      <c r="H70" s="670"/>
      <c r="I70" s="670"/>
      <c r="J70" s="670"/>
      <c r="K70" s="671"/>
    </row>
    <row r="71" spans="3:11" ht="12.75">
      <c r="C71" s="119">
        <v>12</v>
      </c>
      <c r="D71" s="120" t="s">
        <v>378</v>
      </c>
      <c r="E71" s="154" t="s">
        <v>1731</v>
      </c>
      <c r="F71" s="670" t="s">
        <v>1732</v>
      </c>
      <c r="G71" s="670"/>
      <c r="H71" s="670"/>
      <c r="I71" s="670"/>
      <c r="J71" s="670"/>
      <c r="K71" s="671"/>
    </row>
    <row r="72" spans="3:11" ht="12.75">
      <c r="C72" s="119">
        <v>12</v>
      </c>
      <c r="D72" s="120" t="s">
        <v>378</v>
      </c>
      <c r="E72" s="154" t="s">
        <v>1733</v>
      </c>
      <c r="F72" s="670" t="s">
        <v>1734</v>
      </c>
      <c r="G72" s="670"/>
      <c r="H72" s="670"/>
      <c r="I72" s="670"/>
      <c r="J72" s="670"/>
      <c r="K72" s="671"/>
    </row>
    <row r="73" spans="3:11" ht="13.5" thickBot="1">
      <c r="C73" s="155" t="s">
        <v>1735</v>
      </c>
      <c r="D73" s="129"/>
      <c r="E73" s="129"/>
      <c r="F73" s="129"/>
      <c r="G73" s="129"/>
      <c r="H73" s="667"/>
      <c r="I73" s="667"/>
      <c r="J73" s="130"/>
      <c r="K73" s="131"/>
    </row>
    <row r="74" ht="13.5" thickBot="1"/>
    <row r="75" spans="3:11" ht="12.75">
      <c r="C75" s="110" t="s">
        <v>1736</v>
      </c>
      <c r="D75" s="111"/>
      <c r="E75" s="111"/>
      <c r="F75" s="111"/>
      <c r="G75" s="111"/>
      <c r="H75" s="111"/>
      <c r="I75" s="111"/>
      <c r="J75" s="111"/>
      <c r="K75" s="112"/>
    </row>
    <row r="76" spans="3:11" ht="12.75">
      <c r="C76" s="113"/>
      <c r="D76" s="1"/>
      <c r="E76" s="1"/>
      <c r="F76" s="1"/>
      <c r="G76" s="1"/>
      <c r="H76" s="1"/>
      <c r="I76" s="1"/>
      <c r="J76" s="1"/>
      <c r="K76" s="114"/>
    </row>
    <row r="77" spans="3:11" ht="12.75">
      <c r="C77" s="115" t="s">
        <v>1142</v>
      </c>
      <c r="D77" s="116" t="s">
        <v>85</v>
      </c>
      <c r="E77" s="116" t="s">
        <v>86</v>
      </c>
      <c r="F77" s="668" t="s">
        <v>1209</v>
      </c>
      <c r="G77" s="668"/>
      <c r="H77" s="668"/>
      <c r="I77" s="668"/>
      <c r="J77" s="668"/>
      <c r="K77" s="672"/>
    </row>
    <row r="78" spans="3:11" ht="12.75">
      <c r="C78" s="119">
        <v>10</v>
      </c>
      <c r="D78" s="120" t="s">
        <v>1143</v>
      </c>
      <c r="E78" s="122" t="s">
        <v>400</v>
      </c>
      <c r="F78" s="146" t="s">
        <v>1737</v>
      </c>
      <c r="G78" s="122"/>
      <c r="H78" s="122"/>
      <c r="I78" s="122"/>
      <c r="J78" s="122"/>
      <c r="K78" s="123"/>
    </row>
    <row r="79" spans="3:11" ht="12.75">
      <c r="C79" s="119">
        <v>10</v>
      </c>
      <c r="D79" s="120" t="s">
        <v>1143</v>
      </c>
      <c r="E79" s="122" t="s">
        <v>1738</v>
      </c>
      <c r="F79" s="146" t="s">
        <v>1739</v>
      </c>
      <c r="G79" s="122"/>
      <c r="H79" s="122"/>
      <c r="I79" s="122"/>
      <c r="J79" s="122"/>
      <c r="K79" s="123"/>
    </row>
    <row r="80" spans="3:11" ht="12.75">
      <c r="C80" s="119">
        <v>10</v>
      </c>
      <c r="D80" s="120" t="s">
        <v>1143</v>
      </c>
      <c r="E80" s="122" t="s">
        <v>398</v>
      </c>
      <c r="F80" s="146" t="s">
        <v>1740</v>
      </c>
      <c r="G80" s="122"/>
      <c r="H80" s="122"/>
      <c r="I80" s="122"/>
      <c r="J80" s="122"/>
      <c r="K80" s="123"/>
    </row>
    <row r="81" spans="3:11" ht="12.75">
      <c r="C81" s="119">
        <v>10</v>
      </c>
      <c r="D81" s="120" t="s">
        <v>1143</v>
      </c>
      <c r="E81" s="122" t="s">
        <v>1741</v>
      </c>
      <c r="F81" s="146" t="s">
        <v>1742</v>
      </c>
      <c r="G81" s="122"/>
      <c r="H81" s="122"/>
      <c r="I81" s="122"/>
      <c r="J81" s="122"/>
      <c r="K81" s="123"/>
    </row>
    <row r="82" spans="3:11" ht="12.75">
      <c r="C82" s="119">
        <v>10</v>
      </c>
      <c r="D82" s="120" t="s">
        <v>1143</v>
      </c>
      <c r="E82" s="122" t="s">
        <v>1743</v>
      </c>
      <c r="F82" s="146" t="s">
        <v>775</v>
      </c>
      <c r="G82" s="122"/>
      <c r="H82" s="122"/>
      <c r="I82" s="122"/>
      <c r="J82" s="122"/>
      <c r="K82" s="123"/>
    </row>
    <row r="83" spans="3:11" ht="12.75">
      <c r="C83" s="119">
        <v>10</v>
      </c>
      <c r="D83" s="120" t="s">
        <v>1143</v>
      </c>
      <c r="E83" s="122" t="s">
        <v>776</v>
      </c>
      <c r="F83" s="146" t="s">
        <v>777</v>
      </c>
      <c r="G83" s="122"/>
      <c r="H83" s="122"/>
      <c r="I83" s="122"/>
      <c r="J83" s="122"/>
      <c r="K83" s="123"/>
    </row>
    <row r="84" spans="3:11" ht="12.75">
      <c r="C84" s="119">
        <v>10</v>
      </c>
      <c r="D84" s="120" t="s">
        <v>1143</v>
      </c>
      <c r="E84" s="122" t="s">
        <v>778</v>
      </c>
      <c r="F84" s="146" t="s">
        <v>779</v>
      </c>
      <c r="G84" s="122"/>
      <c r="H84" s="122"/>
      <c r="I84" s="122"/>
      <c r="J84" s="122"/>
      <c r="K84" s="123"/>
    </row>
    <row r="85" spans="3:11" ht="12.75">
      <c r="C85" s="119">
        <v>10</v>
      </c>
      <c r="D85" s="120" t="s">
        <v>1143</v>
      </c>
      <c r="E85" s="122" t="s">
        <v>1126</v>
      </c>
      <c r="F85" s="146" t="s">
        <v>780</v>
      </c>
      <c r="G85" s="122"/>
      <c r="H85" s="122"/>
      <c r="I85" s="122"/>
      <c r="J85" s="122"/>
      <c r="K85" s="123"/>
    </row>
    <row r="86" spans="3:11" ht="12.75">
      <c r="C86" s="119">
        <v>10</v>
      </c>
      <c r="D86" s="120" t="s">
        <v>1143</v>
      </c>
      <c r="E86" s="122" t="s">
        <v>781</v>
      </c>
      <c r="F86" s="146" t="s">
        <v>782</v>
      </c>
      <c r="G86" s="122"/>
      <c r="H86" s="122"/>
      <c r="I86" s="122"/>
      <c r="J86" s="122"/>
      <c r="K86" s="123"/>
    </row>
    <row r="87" spans="3:11" ht="12.75">
      <c r="C87" s="119">
        <v>10</v>
      </c>
      <c r="D87" s="120" t="s">
        <v>1143</v>
      </c>
      <c r="E87" s="122" t="s">
        <v>783</v>
      </c>
      <c r="F87" s="146" t="s">
        <v>784</v>
      </c>
      <c r="G87" s="122"/>
      <c r="H87" s="122"/>
      <c r="I87" s="122"/>
      <c r="J87" s="122"/>
      <c r="K87" s="123"/>
    </row>
    <row r="88" spans="3:11" ht="12.75">
      <c r="C88" s="119">
        <v>10</v>
      </c>
      <c r="D88" s="120" t="s">
        <v>1143</v>
      </c>
      <c r="E88" s="122" t="s">
        <v>785</v>
      </c>
      <c r="F88" s="146" t="s">
        <v>786</v>
      </c>
      <c r="G88" s="122"/>
      <c r="H88" s="122"/>
      <c r="I88" s="122"/>
      <c r="J88" s="122"/>
      <c r="K88" s="123"/>
    </row>
    <row r="89" spans="3:11" ht="12.75">
      <c r="C89" s="119">
        <v>10</v>
      </c>
      <c r="D89" s="120" t="s">
        <v>1143</v>
      </c>
      <c r="E89" s="122" t="s">
        <v>787</v>
      </c>
      <c r="F89" s="146" t="s">
        <v>788</v>
      </c>
      <c r="G89" s="122"/>
      <c r="H89" s="122"/>
      <c r="I89" s="122"/>
      <c r="J89" s="122"/>
      <c r="K89" s="123"/>
    </row>
    <row r="90" spans="3:11" ht="12.75">
      <c r="C90" s="128" t="s">
        <v>1794</v>
      </c>
      <c r="D90" s="129"/>
      <c r="E90" s="129"/>
      <c r="F90" s="129"/>
      <c r="G90" s="129"/>
      <c r="H90" s="667"/>
      <c r="I90" s="667"/>
      <c r="J90" s="130"/>
      <c r="K90" s="131"/>
    </row>
    <row r="91" ht="13.5" thickBot="1"/>
    <row r="92" spans="3:11" ht="12.75">
      <c r="C92" s="110" t="s">
        <v>789</v>
      </c>
      <c r="D92" s="111"/>
      <c r="E92" s="111"/>
      <c r="F92" s="111"/>
      <c r="G92" s="111"/>
      <c r="H92" s="111"/>
      <c r="I92" s="111"/>
      <c r="J92" s="111"/>
      <c r="K92" s="112"/>
    </row>
    <row r="93" spans="3:11" ht="12.75">
      <c r="C93" s="113"/>
      <c r="D93" s="1"/>
      <c r="E93" s="1"/>
      <c r="F93" s="1"/>
      <c r="G93" s="1"/>
      <c r="H93" s="1"/>
      <c r="I93" s="1"/>
      <c r="J93" s="1"/>
      <c r="K93" s="114"/>
    </row>
    <row r="94" spans="3:11" ht="12.75">
      <c r="C94" s="115" t="s">
        <v>1142</v>
      </c>
      <c r="D94" s="116" t="s">
        <v>85</v>
      </c>
      <c r="E94" s="116" t="s">
        <v>86</v>
      </c>
      <c r="F94" s="668" t="s">
        <v>1209</v>
      </c>
      <c r="G94" s="668"/>
      <c r="H94" s="668"/>
      <c r="I94" s="668"/>
      <c r="J94" s="668"/>
      <c r="K94" s="669"/>
    </row>
    <row r="95" spans="3:11" ht="12.75">
      <c r="C95" s="119">
        <v>10</v>
      </c>
      <c r="D95" s="120" t="s">
        <v>1143</v>
      </c>
      <c r="E95" s="122" t="s">
        <v>790</v>
      </c>
      <c r="F95" s="146" t="s">
        <v>3070</v>
      </c>
      <c r="G95" s="122"/>
      <c r="H95" s="122"/>
      <c r="I95" s="122"/>
      <c r="J95" s="122"/>
      <c r="K95" s="123"/>
    </row>
    <row r="96" spans="3:11" ht="12.75">
      <c r="C96" s="119">
        <v>10</v>
      </c>
      <c r="D96" s="120" t="s">
        <v>1143</v>
      </c>
      <c r="E96" s="122" t="s">
        <v>791</v>
      </c>
      <c r="F96" s="146" t="s">
        <v>792</v>
      </c>
      <c r="G96" s="122"/>
      <c r="H96" s="122"/>
      <c r="I96" s="122"/>
      <c r="J96" s="122"/>
      <c r="K96" s="123"/>
    </row>
    <row r="97" spans="3:11" ht="12.75">
      <c r="C97" s="119">
        <v>10</v>
      </c>
      <c r="D97" s="120" t="s">
        <v>1143</v>
      </c>
      <c r="E97" s="122" t="s">
        <v>793</v>
      </c>
      <c r="F97" s="146" t="s">
        <v>3071</v>
      </c>
      <c r="G97" s="122"/>
      <c r="H97" s="122"/>
      <c r="I97" s="122"/>
      <c r="J97" s="122"/>
      <c r="K97" s="123"/>
    </row>
    <row r="98" spans="3:11" ht="12.75">
      <c r="C98" s="119">
        <v>10</v>
      </c>
      <c r="D98" s="120" t="s">
        <v>1143</v>
      </c>
      <c r="E98" s="122" t="s">
        <v>0</v>
      </c>
      <c r="F98" s="146" t="s">
        <v>3072</v>
      </c>
      <c r="G98" s="122"/>
      <c r="H98" s="122"/>
      <c r="I98" s="122"/>
      <c r="J98" s="122"/>
      <c r="K98" s="123"/>
    </row>
    <row r="99" spans="3:11" ht="12.75">
      <c r="C99" s="119">
        <v>10</v>
      </c>
      <c r="D99" s="120" t="s">
        <v>1143</v>
      </c>
      <c r="E99" s="122" t="s">
        <v>1</v>
      </c>
      <c r="F99" s="146" t="s">
        <v>3073</v>
      </c>
      <c r="G99" s="122"/>
      <c r="H99" s="122"/>
      <c r="I99" s="122"/>
      <c r="J99" s="122"/>
      <c r="K99" s="123"/>
    </row>
    <row r="100" spans="3:11" ht="12.75">
      <c r="C100" s="119">
        <v>10</v>
      </c>
      <c r="D100" s="120" t="s">
        <v>1143</v>
      </c>
      <c r="E100" s="122" t="s">
        <v>2</v>
      </c>
      <c r="F100" s="146" t="s">
        <v>3074</v>
      </c>
      <c r="G100" s="122"/>
      <c r="H100" s="122"/>
      <c r="I100" s="122"/>
      <c r="J100" s="122"/>
      <c r="K100" s="123"/>
    </row>
    <row r="101" spans="3:11" ht="12.75">
      <c r="C101" s="119">
        <v>10</v>
      </c>
      <c r="D101" s="120" t="s">
        <v>1143</v>
      </c>
      <c r="E101" s="122" t="s">
        <v>3</v>
      </c>
      <c r="F101" s="146" t="s">
        <v>3075</v>
      </c>
      <c r="G101" s="122"/>
      <c r="H101" s="122"/>
      <c r="I101" s="122"/>
      <c r="J101" s="122"/>
      <c r="K101" s="123"/>
    </row>
    <row r="102" spans="3:11" ht="12.75">
      <c r="C102" s="119">
        <v>10</v>
      </c>
      <c r="D102" s="120" t="s">
        <v>1143</v>
      </c>
      <c r="E102" s="122" t="s">
        <v>4</v>
      </c>
      <c r="F102" s="146" t="s">
        <v>3076</v>
      </c>
      <c r="G102" s="122"/>
      <c r="H102" s="122"/>
      <c r="I102" s="122"/>
      <c r="J102" s="122"/>
      <c r="K102" s="123"/>
    </row>
    <row r="103" spans="3:11" ht="12.75">
      <c r="C103" s="119">
        <v>10</v>
      </c>
      <c r="D103" s="120" t="s">
        <v>1143</v>
      </c>
      <c r="E103" s="122" t="s">
        <v>1745</v>
      </c>
      <c r="F103" s="146" t="s">
        <v>3077</v>
      </c>
      <c r="G103" s="122"/>
      <c r="H103" s="122"/>
      <c r="I103" s="122"/>
      <c r="J103" s="122"/>
      <c r="K103" s="123"/>
    </row>
    <row r="104" spans="3:11" ht="12.75">
      <c r="C104" s="119">
        <v>10</v>
      </c>
      <c r="D104" s="120" t="s">
        <v>1143</v>
      </c>
      <c r="E104" s="122" t="s">
        <v>12</v>
      </c>
      <c r="F104" s="146" t="s">
        <v>3078</v>
      </c>
      <c r="G104" s="122"/>
      <c r="H104" s="122"/>
      <c r="I104" s="122"/>
      <c r="J104" s="122"/>
      <c r="K104" s="123"/>
    </row>
    <row r="105" spans="3:11" ht="12.75">
      <c r="C105" s="119">
        <v>10</v>
      </c>
      <c r="D105" s="120" t="s">
        <v>1143</v>
      </c>
      <c r="E105" s="122" t="s">
        <v>559</v>
      </c>
      <c r="F105" s="146" t="s">
        <v>3079</v>
      </c>
      <c r="G105" s="122"/>
      <c r="H105" s="122"/>
      <c r="I105" s="122"/>
      <c r="J105" s="122"/>
      <c r="K105" s="123"/>
    </row>
    <row r="106" spans="3:11" ht="12.75">
      <c r="C106" s="119">
        <v>10</v>
      </c>
      <c r="D106" s="120" t="s">
        <v>1143</v>
      </c>
      <c r="E106" s="122" t="s">
        <v>1576</v>
      </c>
      <c r="F106" s="146" t="s">
        <v>3080</v>
      </c>
      <c r="G106" s="122"/>
      <c r="H106" s="122"/>
      <c r="I106" s="122"/>
      <c r="J106" s="122"/>
      <c r="K106" s="123"/>
    </row>
    <row r="107" spans="3:11" ht="13.5" thickBot="1">
      <c r="C107" s="128" t="s">
        <v>1794</v>
      </c>
      <c r="D107" s="129"/>
      <c r="E107" s="129"/>
      <c r="F107" s="129"/>
      <c r="G107" s="129"/>
      <c r="H107" s="667"/>
      <c r="I107" s="667"/>
      <c r="J107" s="130"/>
      <c r="K107" s="131"/>
    </row>
  </sheetData>
  <sheetProtection/>
  <mergeCells count="22">
    <mergeCell ref="AP11:AU11"/>
    <mergeCell ref="AP22:AU22"/>
    <mergeCell ref="F59:K59"/>
    <mergeCell ref="F60:K60"/>
    <mergeCell ref="AP34:AU34"/>
    <mergeCell ref="F61:K61"/>
    <mergeCell ref="F68:K68"/>
    <mergeCell ref="F69:K69"/>
    <mergeCell ref="F70:K70"/>
    <mergeCell ref="F62:K62"/>
    <mergeCell ref="F63:K63"/>
    <mergeCell ref="F64:K64"/>
    <mergeCell ref="F65:K65"/>
    <mergeCell ref="F66:K66"/>
    <mergeCell ref="F67:K67"/>
    <mergeCell ref="H90:I90"/>
    <mergeCell ref="F94:K94"/>
    <mergeCell ref="H107:I107"/>
    <mergeCell ref="F71:K71"/>
    <mergeCell ref="F72:K72"/>
    <mergeCell ref="H73:I73"/>
    <mergeCell ref="F77:K7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2:AJ68"/>
  <sheetViews>
    <sheetView zoomScalePageLayoutView="0" workbookViewId="0" topLeftCell="A1">
      <selection activeCell="I28" sqref="I28"/>
    </sheetView>
  </sheetViews>
  <sheetFormatPr defaultColWidth="9.140625" defaultRowHeight="12.75"/>
  <sheetData>
    <row r="2" spans="1:35" ht="12.75">
      <c r="A2" s="64" t="s">
        <v>1909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ht="12.75">
      <c r="A3" s="132" t="s">
        <v>76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12.75">
      <c r="A4" s="132" t="s">
        <v>77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ht="12.75">
      <c r="A5" s="1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12.75">
      <c r="A6" s="132" t="s">
        <v>78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</row>
    <row r="7" spans="1:35" ht="12.75">
      <c r="A7" s="1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12.75">
      <c r="A8" s="33"/>
      <c r="B8" s="35" t="s">
        <v>1910</v>
      </c>
      <c r="C8" s="33"/>
      <c r="D8" s="33"/>
      <c r="E8" s="33"/>
      <c r="F8" s="33"/>
      <c r="G8" s="33"/>
      <c r="H8" s="36"/>
      <c r="I8" s="33"/>
      <c r="J8" s="33"/>
      <c r="K8" s="35" t="s">
        <v>1911</v>
      </c>
      <c r="L8" s="33"/>
      <c r="M8" s="33"/>
      <c r="N8" s="33"/>
      <c r="O8" s="33"/>
      <c r="P8" s="33"/>
      <c r="Q8" s="36"/>
      <c r="R8" s="33"/>
      <c r="S8" s="33"/>
      <c r="T8" s="35" t="s">
        <v>727</v>
      </c>
      <c r="U8" s="33"/>
      <c r="V8" s="33"/>
      <c r="W8" s="33"/>
      <c r="X8" s="33"/>
      <c r="Y8" s="33"/>
      <c r="Z8" s="36"/>
      <c r="AA8" s="33"/>
      <c r="AB8" s="33"/>
      <c r="AC8" s="35" t="s">
        <v>728</v>
      </c>
      <c r="AD8" s="33"/>
      <c r="AE8" s="33"/>
      <c r="AF8" s="33"/>
      <c r="AG8" s="33"/>
      <c r="AH8" s="33"/>
      <c r="AI8" s="36"/>
    </row>
    <row r="9" spans="1:35" ht="13.5" thickBot="1">
      <c r="A9" s="33" t="s">
        <v>83</v>
      </c>
      <c r="B9" s="36" t="s">
        <v>84</v>
      </c>
      <c r="C9" s="36" t="s">
        <v>85</v>
      </c>
      <c r="D9" s="33" t="s">
        <v>86</v>
      </c>
      <c r="E9" s="33" t="s">
        <v>218</v>
      </c>
      <c r="F9" s="33"/>
      <c r="G9" s="33"/>
      <c r="H9" s="40"/>
      <c r="I9" s="33"/>
      <c r="J9" s="33" t="s">
        <v>83</v>
      </c>
      <c r="K9" s="36" t="s">
        <v>84</v>
      </c>
      <c r="L9" s="36" t="s">
        <v>85</v>
      </c>
      <c r="M9" s="33" t="s">
        <v>86</v>
      </c>
      <c r="N9" s="33" t="s">
        <v>218</v>
      </c>
      <c r="O9" s="33"/>
      <c r="P9" s="33"/>
      <c r="Q9" s="40"/>
      <c r="R9" s="33"/>
      <c r="S9" s="33" t="s">
        <v>83</v>
      </c>
      <c r="T9" s="36" t="s">
        <v>84</v>
      </c>
      <c r="U9" s="36" t="s">
        <v>85</v>
      </c>
      <c r="V9" s="33" t="s">
        <v>86</v>
      </c>
      <c r="W9" s="33" t="s">
        <v>218</v>
      </c>
      <c r="X9" s="33"/>
      <c r="Y9" s="33"/>
      <c r="Z9" s="40"/>
      <c r="AA9" s="33"/>
      <c r="AB9" s="33" t="s">
        <v>83</v>
      </c>
      <c r="AC9" s="36" t="s">
        <v>84</v>
      </c>
      <c r="AD9" s="36" t="s">
        <v>85</v>
      </c>
      <c r="AE9" s="33" t="s">
        <v>86</v>
      </c>
      <c r="AF9" s="33" t="s">
        <v>218</v>
      </c>
      <c r="AG9" s="33"/>
      <c r="AH9" s="33"/>
      <c r="AI9" s="40"/>
    </row>
    <row r="10" spans="1:35" ht="13.5" thickTop="1">
      <c r="A10" s="42">
        <v>1</v>
      </c>
      <c r="B10" s="43">
        <v>2</v>
      </c>
      <c r="C10" s="43" t="s">
        <v>219</v>
      </c>
      <c r="D10" s="133">
        <v>1067</v>
      </c>
      <c r="E10" s="133" t="s">
        <v>729</v>
      </c>
      <c r="F10" s="46"/>
      <c r="G10" s="46"/>
      <c r="H10" s="47"/>
      <c r="I10" s="37"/>
      <c r="J10" s="42">
        <v>1</v>
      </c>
      <c r="K10" s="43">
        <v>2</v>
      </c>
      <c r="L10" s="43" t="s">
        <v>1499</v>
      </c>
      <c r="M10" s="133">
        <v>1067</v>
      </c>
      <c r="N10" s="133" t="s">
        <v>729</v>
      </c>
      <c r="O10" s="46"/>
      <c r="P10" s="46"/>
      <c r="Q10" s="47"/>
      <c r="R10" s="37"/>
      <c r="S10" s="42">
        <v>1</v>
      </c>
      <c r="T10" s="43">
        <v>2</v>
      </c>
      <c r="U10" s="43" t="s">
        <v>1686</v>
      </c>
      <c r="V10" s="133">
        <v>1067</v>
      </c>
      <c r="W10" s="133" t="s">
        <v>729</v>
      </c>
      <c r="X10" s="46"/>
      <c r="Y10" s="46"/>
      <c r="Z10" s="47"/>
      <c r="AA10" s="37"/>
      <c r="AB10" s="42">
        <v>1</v>
      </c>
      <c r="AC10" s="43">
        <v>1</v>
      </c>
      <c r="AD10" s="43" t="s">
        <v>1687</v>
      </c>
      <c r="AE10" s="133">
        <v>1067</v>
      </c>
      <c r="AF10" s="133" t="s">
        <v>729</v>
      </c>
      <c r="AG10" s="46"/>
      <c r="AH10" s="46"/>
      <c r="AI10" s="47"/>
    </row>
    <row r="11" spans="1:35" ht="12.75">
      <c r="A11" s="48">
        <v>2</v>
      </c>
      <c r="B11" s="49">
        <v>2</v>
      </c>
      <c r="C11" s="49" t="s">
        <v>219</v>
      </c>
      <c r="D11" s="134">
        <v>1070</v>
      </c>
      <c r="E11" s="134" t="s">
        <v>730</v>
      </c>
      <c r="F11" s="52"/>
      <c r="G11" s="52"/>
      <c r="H11" s="53"/>
      <c r="I11" s="37"/>
      <c r="J11" s="48">
        <v>2</v>
      </c>
      <c r="K11" s="49">
        <v>2</v>
      </c>
      <c r="L11" s="49" t="s">
        <v>1499</v>
      </c>
      <c r="M11" s="134">
        <v>1070</v>
      </c>
      <c r="N11" s="134" t="s">
        <v>730</v>
      </c>
      <c r="O11" s="52"/>
      <c r="P11" s="52"/>
      <c r="Q11" s="53"/>
      <c r="R11" s="37"/>
      <c r="S11" s="48">
        <v>2</v>
      </c>
      <c r="T11" s="49">
        <v>2</v>
      </c>
      <c r="U11" s="49" t="s">
        <v>1686</v>
      </c>
      <c r="V11" s="134">
        <v>1070</v>
      </c>
      <c r="W11" s="134" t="s">
        <v>730</v>
      </c>
      <c r="X11" s="52"/>
      <c r="Y11" s="52"/>
      <c r="Z11" s="53"/>
      <c r="AA11" s="37"/>
      <c r="AB11" s="48">
        <v>2</v>
      </c>
      <c r="AC11" s="49">
        <v>1</v>
      </c>
      <c r="AD11" s="49" t="s">
        <v>1687</v>
      </c>
      <c r="AE11" s="134">
        <v>1070</v>
      </c>
      <c r="AF11" s="134" t="s">
        <v>730</v>
      </c>
      <c r="AG11" s="52"/>
      <c r="AH11" s="52"/>
      <c r="AI11" s="53"/>
    </row>
    <row r="12" spans="1:35" ht="12.75">
      <c r="A12" s="48">
        <v>3</v>
      </c>
      <c r="B12" s="49">
        <v>2</v>
      </c>
      <c r="C12" s="49" t="s">
        <v>219</v>
      </c>
      <c r="D12" s="134">
        <v>1072</v>
      </c>
      <c r="E12" s="134" t="s">
        <v>731</v>
      </c>
      <c r="F12" s="52"/>
      <c r="G12" s="52"/>
      <c r="H12" s="53"/>
      <c r="I12" s="37"/>
      <c r="J12" s="48">
        <v>3</v>
      </c>
      <c r="K12" s="49">
        <v>2</v>
      </c>
      <c r="L12" s="49" t="s">
        <v>1499</v>
      </c>
      <c r="M12" s="134">
        <v>1072</v>
      </c>
      <c r="N12" s="134" t="s">
        <v>731</v>
      </c>
      <c r="O12" s="52"/>
      <c r="P12" s="52"/>
      <c r="Q12" s="53"/>
      <c r="R12" s="37"/>
      <c r="S12" s="48">
        <v>3</v>
      </c>
      <c r="T12" s="49">
        <v>2</v>
      </c>
      <c r="U12" s="49" t="s">
        <v>1686</v>
      </c>
      <c r="V12" s="134">
        <v>1072</v>
      </c>
      <c r="W12" s="134" t="s">
        <v>731</v>
      </c>
      <c r="X12" s="52"/>
      <c r="Y12" s="52"/>
      <c r="Z12" s="53"/>
      <c r="AA12" s="37"/>
      <c r="AB12" s="48">
        <v>3</v>
      </c>
      <c r="AC12" s="49">
        <v>1</v>
      </c>
      <c r="AD12" s="49" t="s">
        <v>1687</v>
      </c>
      <c r="AE12" s="134">
        <v>1072</v>
      </c>
      <c r="AF12" s="134" t="s">
        <v>731</v>
      </c>
      <c r="AG12" s="52"/>
      <c r="AH12" s="52"/>
      <c r="AI12" s="53"/>
    </row>
    <row r="13" spans="1:35" ht="12.75">
      <c r="A13" s="48">
        <v>4</v>
      </c>
      <c r="B13" s="49">
        <v>2</v>
      </c>
      <c r="C13" s="49" t="s">
        <v>219</v>
      </c>
      <c r="D13" s="134">
        <v>1073</v>
      </c>
      <c r="E13" s="134" t="s">
        <v>732</v>
      </c>
      <c r="F13" s="52"/>
      <c r="G13" s="52"/>
      <c r="H13" s="53"/>
      <c r="I13" s="37"/>
      <c r="J13" s="48">
        <v>4</v>
      </c>
      <c r="K13" s="49">
        <v>2</v>
      </c>
      <c r="L13" s="49" t="s">
        <v>1499</v>
      </c>
      <c r="M13" s="134">
        <v>1073</v>
      </c>
      <c r="N13" s="134" t="s">
        <v>732</v>
      </c>
      <c r="O13" s="52"/>
      <c r="P13" s="52"/>
      <c r="Q13" s="53"/>
      <c r="R13" s="37"/>
      <c r="S13" s="48">
        <v>4</v>
      </c>
      <c r="T13" s="49">
        <v>2</v>
      </c>
      <c r="U13" s="49" t="s">
        <v>1686</v>
      </c>
      <c r="V13" s="134">
        <v>1073</v>
      </c>
      <c r="W13" s="134" t="s">
        <v>732</v>
      </c>
      <c r="X13" s="52"/>
      <c r="Y13" s="52"/>
      <c r="Z13" s="53"/>
      <c r="AA13" s="37"/>
      <c r="AB13" s="48">
        <v>4</v>
      </c>
      <c r="AC13" s="49">
        <v>1</v>
      </c>
      <c r="AD13" s="49" t="s">
        <v>1687</v>
      </c>
      <c r="AE13" s="134">
        <v>1073</v>
      </c>
      <c r="AF13" s="134" t="s">
        <v>732</v>
      </c>
      <c r="AG13" s="52"/>
      <c r="AH13" s="52"/>
      <c r="AI13" s="53"/>
    </row>
    <row r="14" spans="1:35" ht="12.75">
      <c r="A14" s="48">
        <v>5</v>
      </c>
      <c r="B14" s="49">
        <v>2</v>
      </c>
      <c r="C14" s="49" t="s">
        <v>219</v>
      </c>
      <c r="D14" s="134">
        <v>1078</v>
      </c>
      <c r="E14" s="134" t="s">
        <v>733</v>
      </c>
      <c r="F14" s="52"/>
      <c r="G14" s="52"/>
      <c r="H14" s="53"/>
      <c r="I14" s="37"/>
      <c r="J14" s="48">
        <v>5</v>
      </c>
      <c r="K14" s="49">
        <v>2</v>
      </c>
      <c r="L14" s="49" t="s">
        <v>1499</v>
      </c>
      <c r="M14" s="134">
        <v>1078</v>
      </c>
      <c r="N14" s="134" t="s">
        <v>733</v>
      </c>
      <c r="O14" s="52"/>
      <c r="P14" s="52"/>
      <c r="Q14" s="53"/>
      <c r="R14" s="37"/>
      <c r="S14" s="48">
        <v>5</v>
      </c>
      <c r="T14" s="49">
        <v>2</v>
      </c>
      <c r="U14" s="49" t="s">
        <v>1686</v>
      </c>
      <c r="V14" s="134">
        <v>1078</v>
      </c>
      <c r="W14" s="134" t="s">
        <v>733</v>
      </c>
      <c r="X14" s="52"/>
      <c r="Y14" s="52"/>
      <c r="Z14" s="53"/>
      <c r="AA14" s="37"/>
      <c r="AB14" s="48">
        <v>5</v>
      </c>
      <c r="AC14" s="49">
        <v>1</v>
      </c>
      <c r="AD14" s="49" t="s">
        <v>1687</v>
      </c>
      <c r="AE14" s="134">
        <v>1078</v>
      </c>
      <c r="AF14" s="134" t="s">
        <v>733</v>
      </c>
      <c r="AG14" s="52"/>
      <c r="AH14" s="52"/>
      <c r="AI14" s="53"/>
    </row>
    <row r="15" spans="1:35" ht="12.75">
      <c r="A15" s="48">
        <v>6</v>
      </c>
      <c r="B15" s="49">
        <v>2</v>
      </c>
      <c r="C15" s="49" t="s">
        <v>219</v>
      </c>
      <c r="D15" s="134">
        <v>1095</v>
      </c>
      <c r="E15" s="134" t="s">
        <v>734</v>
      </c>
      <c r="F15" s="52"/>
      <c r="G15" s="52"/>
      <c r="H15" s="53"/>
      <c r="I15" s="37"/>
      <c r="J15" s="48">
        <v>6</v>
      </c>
      <c r="K15" s="49">
        <v>2</v>
      </c>
      <c r="L15" s="49" t="s">
        <v>1499</v>
      </c>
      <c r="M15" s="134">
        <v>1095</v>
      </c>
      <c r="N15" s="134" t="s">
        <v>734</v>
      </c>
      <c r="O15" s="52"/>
      <c r="P15" s="52"/>
      <c r="Q15" s="53"/>
      <c r="R15" s="37"/>
      <c r="S15" s="48">
        <v>6</v>
      </c>
      <c r="T15" s="49">
        <v>2</v>
      </c>
      <c r="U15" s="49" t="s">
        <v>1686</v>
      </c>
      <c r="V15" s="134">
        <v>1095</v>
      </c>
      <c r="W15" s="134" t="s">
        <v>734</v>
      </c>
      <c r="X15" s="52"/>
      <c r="Y15" s="52"/>
      <c r="Z15" s="53"/>
      <c r="AA15" s="37"/>
      <c r="AB15" s="48">
        <v>6</v>
      </c>
      <c r="AC15" s="49">
        <v>1</v>
      </c>
      <c r="AD15" s="49" t="s">
        <v>1687</v>
      </c>
      <c r="AE15" s="134">
        <v>1095</v>
      </c>
      <c r="AF15" s="134" t="s">
        <v>734</v>
      </c>
      <c r="AG15" s="52"/>
      <c r="AH15" s="52"/>
      <c r="AI15" s="53"/>
    </row>
    <row r="16" spans="1:35" ht="12.75">
      <c r="A16" s="48">
        <v>7</v>
      </c>
      <c r="B16" s="49">
        <v>2</v>
      </c>
      <c r="C16" s="49" t="s">
        <v>219</v>
      </c>
      <c r="D16" s="134">
        <v>1100</v>
      </c>
      <c r="E16" s="134" t="s">
        <v>735</v>
      </c>
      <c r="F16" s="52"/>
      <c r="G16" s="52"/>
      <c r="H16" s="53"/>
      <c r="I16" s="37"/>
      <c r="J16" s="48">
        <v>7</v>
      </c>
      <c r="K16" s="49">
        <v>2</v>
      </c>
      <c r="L16" s="49" t="s">
        <v>1499</v>
      </c>
      <c r="M16" s="134">
        <v>1100</v>
      </c>
      <c r="N16" s="134" t="s">
        <v>735</v>
      </c>
      <c r="O16" s="52"/>
      <c r="P16" s="52"/>
      <c r="Q16" s="53"/>
      <c r="R16" s="37"/>
      <c r="S16" s="48">
        <v>7</v>
      </c>
      <c r="T16" s="49">
        <v>2</v>
      </c>
      <c r="U16" s="49" t="s">
        <v>1686</v>
      </c>
      <c r="V16" s="134">
        <v>1100</v>
      </c>
      <c r="W16" s="134" t="s">
        <v>735</v>
      </c>
      <c r="X16" s="52"/>
      <c r="Y16" s="52"/>
      <c r="Z16" s="53"/>
      <c r="AA16" s="37"/>
      <c r="AB16" s="48">
        <v>7</v>
      </c>
      <c r="AC16" s="49">
        <v>1</v>
      </c>
      <c r="AD16" s="49" t="s">
        <v>1687</v>
      </c>
      <c r="AE16" s="134">
        <v>1100</v>
      </c>
      <c r="AF16" s="134" t="s">
        <v>735</v>
      </c>
      <c r="AG16" s="52"/>
      <c r="AH16" s="52"/>
      <c r="AI16" s="53"/>
    </row>
    <row r="17" spans="1:36" ht="12.75">
      <c r="A17" s="48">
        <v>8</v>
      </c>
      <c r="B17" s="49">
        <v>2</v>
      </c>
      <c r="C17" s="49" t="s">
        <v>219</v>
      </c>
      <c r="D17" s="134">
        <v>1119</v>
      </c>
      <c r="E17" s="134" t="s">
        <v>736</v>
      </c>
      <c r="F17" s="52"/>
      <c r="G17" s="52"/>
      <c r="H17" s="53"/>
      <c r="I17" s="37"/>
      <c r="J17" s="48">
        <v>8</v>
      </c>
      <c r="K17" s="49">
        <v>2</v>
      </c>
      <c r="L17" s="49" t="s">
        <v>1499</v>
      </c>
      <c r="M17" s="134">
        <v>1119</v>
      </c>
      <c r="N17" s="134" t="s">
        <v>736</v>
      </c>
      <c r="O17" s="52"/>
      <c r="P17" s="52"/>
      <c r="Q17" s="53"/>
      <c r="R17" s="37"/>
      <c r="S17" s="48">
        <v>8</v>
      </c>
      <c r="T17" s="49">
        <v>2</v>
      </c>
      <c r="U17" s="49" t="s">
        <v>1686</v>
      </c>
      <c r="V17" s="134">
        <v>1119</v>
      </c>
      <c r="W17" s="134" t="s">
        <v>736</v>
      </c>
      <c r="X17" s="52"/>
      <c r="Y17" s="52"/>
      <c r="Z17" s="53"/>
      <c r="AA17" s="37"/>
      <c r="AB17" s="48">
        <v>8</v>
      </c>
      <c r="AC17" s="49">
        <v>1</v>
      </c>
      <c r="AD17" s="49" t="s">
        <v>1687</v>
      </c>
      <c r="AE17" s="134">
        <v>1119</v>
      </c>
      <c r="AF17" s="134" t="s">
        <v>736</v>
      </c>
      <c r="AG17" s="52"/>
      <c r="AH17" s="52"/>
      <c r="AI17" s="53"/>
      <c r="AJ17" s="37"/>
    </row>
    <row r="18" spans="1:36" ht="13.5" thickBot="1">
      <c r="A18" s="48">
        <v>9</v>
      </c>
      <c r="B18" s="49">
        <v>2</v>
      </c>
      <c r="C18" s="49" t="s">
        <v>219</v>
      </c>
      <c r="D18" s="134">
        <v>1122</v>
      </c>
      <c r="E18" s="134" t="s">
        <v>737</v>
      </c>
      <c r="F18" s="52"/>
      <c r="G18" s="52"/>
      <c r="H18" s="53"/>
      <c r="I18" s="37"/>
      <c r="J18" s="48">
        <v>9</v>
      </c>
      <c r="K18" s="49">
        <v>2</v>
      </c>
      <c r="L18" s="49" t="s">
        <v>1499</v>
      </c>
      <c r="M18" s="134">
        <v>1122</v>
      </c>
      <c r="N18" s="134" t="s">
        <v>737</v>
      </c>
      <c r="O18" s="52"/>
      <c r="P18" s="52"/>
      <c r="Q18" s="53"/>
      <c r="R18" s="37"/>
      <c r="S18" s="54">
        <v>9</v>
      </c>
      <c r="T18" s="55">
        <v>2</v>
      </c>
      <c r="U18" s="55" t="s">
        <v>1686</v>
      </c>
      <c r="V18" s="135">
        <v>1122</v>
      </c>
      <c r="W18" s="135" t="s">
        <v>737</v>
      </c>
      <c r="X18" s="58"/>
      <c r="Y18" s="58"/>
      <c r="Z18" s="59"/>
      <c r="AA18" s="37"/>
      <c r="AB18" s="54">
        <v>9</v>
      </c>
      <c r="AC18" s="55">
        <v>1</v>
      </c>
      <c r="AD18" s="55" t="s">
        <v>1687</v>
      </c>
      <c r="AE18" s="135">
        <v>1122</v>
      </c>
      <c r="AF18" s="135" t="s">
        <v>737</v>
      </c>
      <c r="AG18" s="58"/>
      <c r="AH18" s="58"/>
      <c r="AI18" s="59"/>
      <c r="AJ18" s="37"/>
    </row>
    <row r="19" spans="1:36" ht="13.5" thickTop="1">
      <c r="A19" s="48"/>
      <c r="B19" s="49"/>
      <c r="C19" s="49"/>
      <c r="D19" s="134"/>
      <c r="E19" s="134"/>
      <c r="F19" s="52"/>
      <c r="G19" s="52"/>
      <c r="H19" s="53"/>
      <c r="I19" s="37"/>
      <c r="J19" s="48"/>
      <c r="K19" s="49"/>
      <c r="L19" s="49"/>
      <c r="M19" s="134"/>
      <c r="N19" s="134"/>
      <c r="O19" s="52"/>
      <c r="P19" s="52"/>
      <c r="Q19" s="53"/>
      <c r="R19" s="37"/>
      <c r="S19" s="60"/>
      <c r="T19" s="39"/>
      <c r="U19" s="39"/>
      <c r="V19" s="136"/>
      <c r="W19" s="136"/>
      <c r="X19" s="37"/>
      <c r="Y19" s="37"/>
      <c r="Z19" s="36"/>
      <c r="AA19" s="37"/>
      <c r="AB19" s="60"/>
      <c r="AC19" s="39"/>
      <c r="AD19" s="39"/>
      <c r="AE19" s="136"/>
      <c r="AF19" s="136"/>
      <c r="AG19" s="37"/>
      <c r="AH19" s="37"/>
      <c r="AI19" s="36"/>
      <c r="AJ19" s="37"/>
    </row>
    <row r="20" spans="1:36" ht="13.5" thickBot="1">
      <c r="A20" s="48"/>
      <c r="B20" s="49"/>
      <c r="C20" s="49"/>
      <c r="D20" s="134"/>
      <c r="E20" s="134"/>
      <c r="F20" s="52"/>
      <c r="G20" s="52"/>
      <c r="H20" s="53"/>
      <c r="I20" s="37"/>
      <c r="J20" s="48"/>
      <c r="K20" s="49"/>
      <c r="L20" s="49"/>
      <c r="M20" s="134"/>
      <c r="N20" s="134"/>
      <c r="O20" s="52"/>
      <c r="P20" s="52"/>
      <c r="Q20" s="53"/>
      <c r="R20" s="37"/>
      <c r="S20" s="60"/>
      <c r="T20" s="35" t="s">
        <v>738</v>
      </c>
      <c r="U20" s="39"/>
      <c r="V20" s="136"/>
      <c r="W20" s="136"/>
      <c r="X20" s="37"/>
      <c r="Y20" s="37"/>
      <c r="Z20" s="40"/>
      <c r="AA20" s="33"/>
      <c r="AB20" s="60"/>
      <c r="AC20" s="35" t="s">
        <v>739</v>
      </c>
      <c r="AD20" s="39"/>
      <c r="AE20" s="136"/>
      <c r="AF20" s="136"/>
      <c r="AG20" s="37"/>
      <c r="AH20" s="37"/>
      <c r="AI20" s="40"/>
      <c r="AJ20" s="33"/>
    </row>
    <row r="21" spans="1:36" ht="13.5" thickTop="1">
      <c r="A21" s="48">
        <v>10</v>
      </c>
      <c r="B21" s="49">
        <v>2</v>
      </c>
      <c r="C21" s="49" t="s">
        <v>219</v>
      </c>
      <c r="D21" s="134">
        <v>1127</v>
      </c>
      <c r="E21" s="134" t="s">
        <v>740</v>
      </c>
      <c r="F21" s="52"/>
      <c r="G21" s="52"/>
      <c r="H21" s="53"/>
      <c r="I21" s="37"/>
      <c r="J21" s="48">
        <v>10</v>
      </c>
      <c r="K21" s="49">
        <v>2</v>
      </c>
      <c r="L21" s="49" t="s">
        <v>1499</v>
      </c>
      <c r="M21" s="134">
        <v>1127</v>
      </c>
      <c r="N21" s="134" t="s">
        <v>740</v>
      </c>
      <c r="O21" s="52"/>
      <c r="P21" s="52"/>
      <c r="Q21" s="53"/>
      <c r="R21" s="37"/>
      <c r="S21" s="42">
        <v>10</v>
      </c>
      <c r="T21" s="43">
        <v>2</v>
      </c>
      <c r="U21" s="43" t="s">
        <v>1686</v>
      </c>
      <c r="V21" s="133">
        <v>1127</v>
      </c>
      <c r="W21" s="133" t="s">
        <v>740</v>
      </c>
      <c r="X21" s="46"/>
      <c r="Y21" s="46"/>
      <c r="Z21" s="47"/>
      <c r="AA21" s="37"/>
      <c r="AB21" s="42">
        <v>10</v>
      </c>
      <c r="AC21" s="43">
        <v>1</v>
      </c>
      <c r="AD21" s="43" t="s">
        <v>1687</v>
      </c>
      <c r="AE21" s="133">
        <v>1127</v>
      </c>
      <c r="AF21" s="133" t="s">
        <v>740</v>
      </c>
      <c r="AG21" s="46"/>
      <c r="AH21" s="46"/>
      <c r="AI21" s="47"/>
      <c r="AJ21" s="37"/>
    </row>
    <row r="22" spans="1:36" ht="12.75">
      <c r="A22" s="48">
        <v>11</v>
      </c>
      <c r="B22" s="49">
        <v>2</v>
      </c>
      <c r="C22" s="49" t="s">
        <v>219</v>
      </c>
      <c r="D22" s="134">
        <v>1150</v>
      </c>
      <c r="E22" s="134" t="s">
        <v>741</v>
      </c>
      <c r="F22" s="52"/>
      <c r="G22" s="52"/>
      <c r="H22" s="53"/>
      <c r="I22" s="37"/>
      <c r="J22" s="48">
        <v>11</v>
      </c>
      <c r="K22" s="49">
        <v>2</v>
      </c>
      <c r="L22" s="49" t="s">
        <v>1499</v>
      </c>
      <c r="M22" s="134">
        <v>1150</v>
      </c>
      <c r="N22" s="134" t="s">
        <v>741</v>
      </c>
      <c r="O22" s="52"/>
      <c r="P22" s="52"/>
      <c r="Q22" s="53"/>
      <c r="R22" s="37"/>
      <c r="S22" s="48">
        <v>11</v>
      </c>
      <c r="T22" s="49">
        <v>2</v>
      </c>
      <c r="U22" s="49" t="s">
        <v>1686</v>
      </c>
      <c r="V22" s="134">
        <v>1150</v>
      </c>
      <c r="W22" s="134" t="s">
        <v>741</v>
      </c>
      <c r="X22" s="52"/>
      <c r="Y22" s="52"/>
      <c r="Z22" s="53"/>
      <c r="AA22" s="37"/>
      <c r="AB22" s="48">
        <v>11</v>
      </c>
      <c r="AC22" s="49">
        <v>1</v>
      </c>
      <c r="AD22" s="49" t="s">
        <v>1687</v>
      </c>
      <c r="AE22" s="134">
        <v>1150</v>
      </c>
      <c r="AF22" s="134" t="s">
        <v>741</v>
      </c>
      <c r="AG22" s="52"/>
      <c r="AH22" s="52"/>
      <c r="AI22" s="53"/>
      <c r="AJ22" s="37"/>
    </row>
    <row r="23" spans="1:36" ht="12.75">
      <c r="A23" s="48">
        <v>12</v>
      </c>
      <c r="B23" s="49">
        <v>2</v>
      </c>
      <c r="C23" s="49" t="s">
        <v>219</v>
      </c>
      <c r="D23" s="134">
        <v>1202</v>
      </c>
      <c r="E23" s="134" t="s">
        <v>742</v>
      </c>
      <c r="F23" s="52"/>
      <c r="G23" s="52"/>
      <c r="H23" s="53"/>
      <c r="I23" s="37"/>
      <c r="J23" s="48">
        <v>12</v>
      </c>
      <c r="K23" s="49">
        <v>2</v>
      </c>
      <c r="L23" s="49" t="s">
        <v>1499</v>
      </c>
      <c r="M23" s="134">
        <v>1202</v>
      </c>
      <c r="N23" s="134" t="s">
        <v>742</v>
      </c>
      <c r="O23" s="52"/>
      <c r="P23" s="52"/>
      <c r="Q23" s="53"/>
      <c r="R23" s="37"/>
      <c r="S23" s="48">
        <v>12</v>
      </c>
      <c r="T23" s="49">
        <v>2</v>
      </c>
      <c r="U23" s="49" t="s">
        <v>1686</v>
      </c>
      <c r="V23" s="134">
        <v>1202</v>
      </c>
      <c r="W23" s="134" t="s">
        <v>742</v>
      </c>
      <c r="X23" s="52"/>
      <c r="Y23" s="52"/>
      <c r="Z23" s="53"/>
      <c r="AA23" s="37"/>
      <c r="AB23" s="48">
        <v>12</v>
      </c>
      <c r="AC23" s="49">
        <v>1</v>
      </c>
      <c r="AD23" s="49" t="s">
        <v>1687</v>
      </c>
      <c r="AE23" s="134">
        <v>1202</v>
      </c>
      <c r="AF23" s="134" t="s">
        <v>742</v>
      </c>
      <c r="AG23" s="52"/>
      <c r="AH23" s="52"/>
      <c r="AI23" s="53"/>
      <c r="AJ23" s="37"/>
    </row>
    <row r="24" spans="1:36" ht="12.75">
      <c r="A24" s="48">
        <v>13</v>
      </c>
      <c r="B24" s="49">
        <v>2</v>
      </c>
      <c r="C24" s="49" t="s">
        <v>219</v>
      </c>
      <c r="D24" s="134">
        <v>1236</v>
      </c>
      <c r="E24" s="52" t="s">
        <v>743</v>
      </c>
      <c r="F24" s="52"/>
      <c r="G24" s="52"/>
      <c r="H24" s="53"/>
      <c r="I24" s="37"/>
      <c r="J24" s="48">
        <v>13</v>
      </c>
      <c r="K24" s="49">
        <v>2</v>
      </c>
      <c r="L24" s="49" t="s">
        <v>1499</v>
      </c>
      <c r="M24" s="134">
        <v>1236</v>
      </c>
      <c r="N24" s="52" t="s">
        <v>743</v>
      </c>
      <c r="O24" s="52"/>
      <c r="P24" s="52"/>
      <c r="Q24" s="53"/>
      <c r="R24" s="37"/>
      <c r="S24" s="48">
        <v>13</v>
      </c>
      <c r="T24" s="49">
        <v>2</v>
      </c>
      <c r="U24" s="49" t="s">
        <v>1686</v>
      </c>
      <c r="V24" s="134">
        <v>1236</v>
      </c>
      <c r="W24" s="52" t="s">
        <v>743</v>
      </c>
      <c r="X24" s="52"/>
      <c r="Y24" s="52"/>
      <c r="Z24" s="53"/>
      <c r="AA24" s="37"/>
      <c r="AB24" s="48">
        <v>13</v>
      </c>
      <c r="AC24" s="49">
        <v>1</v>
      </c>
      <c r="AD24" s="49" t="s">
        <v>1687</v>
      </c>
      <c r="AE24" s="134">
        <v>1236</v>
      </c>
      <c r="AF24" s="52" t="s">
        <v>743</v>
      </c>
      <c r="AG24" s="52"/>
      <c r="AH24" s="52"/>
      <c r="AI24" s="53"/>
      <c r="AJ24" s="37"/>
    </row>
    <row r="25" spans="1:36" ht="12.75">
      <c r="A25" s="48">
        <v>14</v>
      </c>
      <c r="B25" s="49">
        <v>2</v>
      </c>
      <c r="C25" s="49" t="s">
        <v>219</v>
      </c>
      <c r="D25" s="134">
        <v>1243</v>
      </c>
      <c r="E25" s="52" t="s">
        <v>160</v>
      </c>
      <c r="F25" s="52"/>
      <c r="G25" s="52"/>
      <c r="H25" s="53"/>
      <c r="I25" s="37"/>
      <c r="J25" s="48">
        <v>14</v>
      </c>
      <c r="K25" s="49">
        <v>2</v>
      </c>
      <c r="L25" s="49" t="s">
        <v>1499</v>
      </c>
      <c r="M25" s="134">
        <v>1243</v>
      </c>
      <c r="N25" s="52" t="s">
        <v>160</v>
      </c>
      <c r="O25" s="52"/>
      <c r="P25" s="52"/>
      <c r="Q25" s="53"/>
      <c r="R25" s="37"/>
      <c r="S25" s="48">
        <v>14</v>
      </c>
      <c r="T25" s="49">
        <v>2</v>
      </c>
      <c r="U25" s="49" t="s">
        <v>1686</v>
      </c>
      <c r="V25" s="134">
        <v>1243</v>
      </c>
      <c r="W25" s="52" t="s">
        <v>160</v>
      </c>
      <c r="X25" s="52"/>
      <c r="Y25" s="52"/>
      <c r="Z25" s="53"/>
      <c r="AA25" s="37"/>
      <c r="AB25" s="48">
        <v>14</v>
      </c>
      <c r="AC25" s="49">
        <v>1</v>
      </c>
      <c r="AD25" s="49" t="s">
        <v>1687</v>
      </c>
      <c r="AE25" s="134">
        <v>1243</v>
      </c>
      <c r="AF25" s="52" t="s">
        <v>160</v>
      </c>
      <c r="AG25" s="52"/>
      <c r="AH25" s="52"/>
      <c r="AI25" s="53"/>
      <c r="AJ25" s="37"/>
    </row>
    <row r="26" spans="1:36" ht="12.75">
      <c r="A26" s="48">
        <v>15</v>
      </c>
      <c r="B26" s="49">
        <v>2</v>
      </c>
      <c r="C26" s="49" t="s">
        <v>219</v>
      </c>
      <c r="D26" s="134">
        <v>1251</v>
      </c>
      <c r="E26" s="134" t="s">
        <v>1500</v>
      </c>
      <c r="F26" s="52"/>
      <c r="G26" s="52"/>
      <c r="H26" s="53"/>
      <c r="I26" s="37"/>
      <c r="J26" s="48">
        <v>15</v>
      </c>
      <c r="K26" s="49">
        <v>2</v>
      </c>
      <c r="L26" s="49" t="s">
        <v>1499</v>
      </c>
      <c r="M26" s="134">
        <v>1251</v>
      </c>
      <c r="N26" s="134" t="s">
        <v>1500</v>
      </c>
      <c r="O26" s="52"/>
      <c r="P26" s="52"/>
      <c r="Q26" s="53"/>
      <c r="R26" s="37"/>
      <c r="S26" s="48">
        <v>15</v>
      </c>
      <c r="T26" s="49">
        <v>2</v>
      </c>
      <c r="U26" s="49" t="s">
        <v>1686</v>
      </c>
      <c r="V26" s="134">
        <v>1251</v>
      </c>
      <c r="W26" s="134" t="s">
        <v>1500</v>
      </c>
      <c r="X26" s="52"/>
      <c r="Y26" s="52"/>
      <c r="Z26" s="53"/>
      <c r="AA26" s="37"/>
      <c r="AB26" s="48">
        <v>15</v>
      </c>
      <c r="AC26" s="49">
        <v>1</v>
      </c>
      <c r="AD26" s="49" t="s">
        <v>1687</v>
      </c>
      <c r="AE26" s="134">
        <v>1251</v>
      </c>
      <c r="AF26" s="134" t="s">
        <v>1500</v>
      </c>
      <c r="AG26" s="52"/>
      <c r="AH26" s="52"/>
      <c r="AI26" s="53"/>
      <c r="AJ26" s="37"/>
    </row>
    <row r="27" spans="1:36" ht="12.75">
      <c r="A27" s="48">
        <v>16</v>
      </c>
      <c r="B27" s="49">
        <v>2</v>
      </c>
      <c r="C27" s="49" t="s">
        <v>219</v>
      </c>
      <c r="D27" s="134">
        <v>1298</v>
      </c>
      <c r="E27" s="134" t="s">
        <v>1501</v>
      </c>
      <c r="F27" s="52"/>
      <c r="G27" s="52"/>
      <c r="H27" s="53"/>
      <c r="I27" s="37"/>
      <c r="J27" s="48">
        <v>16</v>
      </c>
      <c r="K27" s="49">
        <v>2</v>
      </c>
      <c r="L27" s="49" t="s">
        <v>1499</v>
      </c>
      <c r="M27" s="134">
        <v>1298</v>
      </c>
      <c r="N27" s="134" t="s">
        <v>1501</v>
      </c>
      <c r="O27" s="52"/>
      <c r="P27" s="52"/>
      <c r="Q27" s="53"/>
      <c r="R27" s="37"/>
      <c r="S27" s="48">
        <v>16</v>
      </c>
      <c r="T27" s="49">
        <v>2</v>
      </c>
      <c r="U27" s="49" t="s">
        <v>1686</v>
      </c>
      <c r="V27" s="134">
        <v>1298</v>
      </c>
      <c r="W27" s="134" t="s">
        <v>1501</v>
      </c>
      <c r="X27" s="52"/>
      <c r="Y27" s="52"/>
      <c r="Z27" s="53"/>
      <c r="AA27" s="37"/>
      <c r="AB27" s="48">
        <v>16</v>
      </c>
      <c r="AC27" s="49">
        <v>1</v>
      </c>
      <c r="AD27" s="49" t="s">
        <v>1687</v>
      </c>
      <c r="AE27" s="134">
        <v>1298</v>
      </c>
      <c r="AF27" s="134" t="s">
        <v>1501</v>
      </c>
      <c r="AG27" s="52"/>
      <c r="AH27" s="52"/>
      <c r="AI27" s="53"/>
      <c r="AJ27" s="37"/>
    </row>
    <row r="28" spans="1:36" ht="12.75">
      <c r="A28" s="48">
        <v>17</v>
      </c>
      <c r="B28" s="49">
        <v>2</v>
      </c>
      <c r="C28" s="49" t="s">
        <v>219</v>
      </c>
      <c r="D28" s="134" t="s">
        <v>1502</v>
      </c>
      <c r="E28" s="52" t="s">
        <v>1503</v>
      </c>
      <c r="F28" s="52"/>
      <c r="G28" s="52"/>
      <c r="H28" s="53"/>
      <c r="I28" s="37"/>
      <c r="J28" s="48">
        <v>17</v>
      </c>
      <c r="K28" s="49">
        <v>2</v>
      </c>
      <c r="L28" s="49" t="s">
        <v>1499</v>
      </c>
      <c r="M28" s="134" t="s">
        <v>1502</v>
      </c>
      <c r="N28" s="52" t="s">
        <v>1503</v>
      </c>
      <c r="O28" s="52"/>
      <c r="P28" s="52"/>
      <c r="Q28" s="53"/>
      <c r="R28" s="37"/>
      <c r="S28" s="48">
        <v>17</v>
      </c>
      <c r="T28" s="49">
        <v>2</v>
      </c>
      <c r="U28" s="49" t="s">
        <v>1686</v>
      </c>
      <c r="V28" s="134" t="s">
        <v>1502</v>
      </c>
      <c r="W28" s="52" t="s">
        <v>1503</v>
      </c>
      <c r="X28" s="52"/>
      <c r="Y28" s="52"/>
      <c r="Z28" s="53"/>
      <c r="AA28" s="37"/>
      <c r="AB28" s="48">
        <v>17</v>
      </c>
      <c r="AC28" s="49">
        <v>1</v>
      </c>
      <c r="AD28" s="49" t="s">
        <v>1687</v>
      </c>
      <c r="AE28" s="134" t="s">
        <v>1502</v>
      </c>
      <c r="AF28" s="52" t="s">
        <v>1503</v>
      </c>
      <c r="AG28" s="52"/>
      <c r="AH28" s="52"/>
      <c r="AI28" s="53"/>
      <c r="AJ28" s="37"/>
    </row>
    <row r="29" spans="1:36" ht="13.5" thickBot="1">
      <c r="A29" s="48">
        <v>18</v>
      </c>
      <c r="B29" s="49">
        <v>2</v>
      </c>
      <c r="C29" s="49" t="s">
        <v>219</v>
      </c>
      <c r="D29" s="134" t="s">
        <v>1504</v>
      </c>
      <c r="E29" s="134" t="s">
        <v>1505</v>
      </c>
      <c r="F29" s="52"/>
      <c r="G29" s="52"/>
      <c r="H29" s="53"/>
      <c r="I29" s="37"/>
      <c r="J29" s="54">
        <v>18</v>
      </c>
      <c r="K29" s="55">
        <v>2</v>
      </c>
      <c r="L29" s="55" t="s">
        <v>1499</v>
      </c>
      <c r="M29" s="135" t="s">
        <v>1504</v>
      </c>
      <c r="N29" s="135" t="s">
        <v>1505</v>
      </c>
      <c r="O29" s="58"/>
      <c r="P29" s="58"/>
      <c r="Q29" s="59"/>
      <c r="R29" s="37"/>
      <c r="S29" s="54">
        <v>18</v>
      </c>
      <c r="T29" s="55">
        <v>2</v>
      </c>
      <c r="U29" s="55" t="s">
        <v>1686</v>
      </c>
      <c r="V29" s="135" t="s">
        <v>1504</v>
      </c>
      <c r="W29" s="135" t="s">
        <v>1505</v>
      </c>
      <c r="X29" s="58"/>
      <c r="Y29" s="58"/>
      <c r="Z29" s="59"/>
      <c r="AA29" s="37"/>
      <c r="AB29" s="54">
        <v>18</v>
      </c>
      <c r="AC29" s="55">
        <v>1</v>
      </c>
      <c r="AD29" s="55" t="s">
        <v>1687</v>
      </c>
      <c r="AE29" s="135" t="s">
        <v>1504</v>
      </c>
      <c r="AF29" s="135" t="s">
        <v>1505</v>
      </c>
      <c r="AG29" s="58"/>
      <c r="AH29" s="58"/>
      <c r="AI29" s="59"/>
      <c r="AJ29" s="37"/>
    </row>
    <row r="30" spans="1:36" ht="13.5" thickTop="1">
      <c r="A30" s="48"/>
      <c r="B30" s="49"/>
      <c r="C30" s="49"/>
      <c r="D30" s="52"/>
      <c r="E30" s="52"/>
      <c r="F30" s="52"/>
      <c r="G30" s="52"/>
      <c r="H30" s="53"/>
      <c r="I30" s="37"/>
      <c r="J30" s="37"/>
      <c r="K30" s="39"/>
      <c r="L30" s="39"/>
      <c r="M30" s="37"/>
      <c r="N30" s="37"/>
      <c r="O30" s="37"/>
      <c r="P30" s="37"/>
      <c r="Q30" s="36"/>
      <c r="R30" s="37"/>
      <c r="S30" s="60"/>
      <c r="T30" s="39"/>
      <c r="U30" s="39"/>
      <c r="V30" s="37"/>
      <c r="W30" s="37"/>
      <c r="X30" s="37"/>
      <c r="Y30" s="37"/>
      <c r="Z30" s="36"/>
      <c r="AA30" s="37"/>
      <c r="AB30" s="60"/>
      <c r="AC30" s="39"/>
      <c r="AD30" s="39"/>
      <c r="AE30" s="37"/>
      <c r="AF30" s="37"/>
      <c r="AG30" s="37"/>
      <c r="AH30" s="37"/>
      <c r="AI30" s="36"/>
      <c r="AJ30" s="37"/>
    </row>
    <row r="31" spans="1:36" ht="13.5" thickBot="1">
      <c r="A31" s="48"/>
      <c r="B31" s="49"/>
      <c r="C31" s="49"/>
      <c r="D31" s="52"/>
      <c r="E31" s="52"/>
      <c r="F31" s="52"/>
      <c r="G31" s="52"/>
      <c r="H31" s="53"/>
      <c r="I31" s="37"/>
      <c r="J31" s="37"/>
      <c r="K31" s="38" t="s">
        <v>1506</v>
      </c>
      <c r="L31" s="39"/>
      <c r="M31" s="37"/>
      <c r="N31" s="37"/>
      <c r="O31" s="37"/>
      <c r="P31" s="37"/>
      <c r="Q31" s="41"/>
      <c r="R31" s="37"/>
      <c r="S31" s="60"/>
      <c r="T31" s="35" t="s">
        <v>1492</v>
      </c>
      <c r="U31" s="39"/>
      <c r="V31" s="37"/>
      <c r="W31" s="37"/>
      <c r="X31" s="37"/>
      <c r="Y31" s="37"/>
      <c r="Z31" s="40"/>
      <c r="AA31" s="33"/>
      <c r="AB31" s="60"/>
      <c r="AC31" s="35" t="s">
        <v>1493</v>
      </c>
      <c r="AD31" s="39"/>
      <c r="AE31" s="37"/>
      <c r="AF31" s="37"/>
      <c r="AG31" s="37"/>
      <c r="AH31" s="37"/>
      <c r="AI31" s="41"/>
      <c r="AJ31" s="37"/>
    </row>
    <row r="32" spans="1:36" ht="13.5" thickTop="1">
      <c r="A32" s="48">
        <v>19</v>
      </c>
      <c r="B32" s="49">
        <v>2</v>
      </c>
      <c r="C32" s="49" t="s">
        <v>219</v>
      </c>
      <c r="D32" s="134">
        <v>1471</v>
      </c>
      <c r="E32" s="134" t="s">
        <v>1494</v>
      </c>
      <c r="F32" s="52"/>
      <c r="G32" s="52"/>
      <c r="H32" s="53"/>
      <c r="I32" s="37"/>
      <c r="J32" s="42">
        <v>19</v>
      </c>
      <c r="K32" s="43">
        <v>2</v>
      </c>
      <c r="L32" s="43" t="s">
        <v>1499</v>
      </c>
      <c r="M32" s="133">
        <v>1471</v>
      </c>
      <c r="N32" s="133" t="s">
        <v>1494</v>
      </c>
      <c r="O32" s="46"/>
      <c r="P32" s="46"/>
      <c r="Q32" s="47"/>
      <c r="R32" s="37"/>
      <c r="S32" s="42">
        <v>19</v>
      </c>
      <c r="T32" s="43">
        <v>2</v>
      </c>
      <c r="U32" s="43" t="s">
        <v>1686</v>
      </c>
      <c r="V32" s="133">
        <v>1471</v>
      </c>
      <c r="W32" s="133" t="s">
        <v>1494</v>
      </c>
      <c r="X32" s="46"/>
      <c r="Y32" s="46"/>
      <c r="Z32" s="47"/>
      <c r="AA32" s="37"/>
      <c r="AB32" s="42">
        <v>19</v>
      </c>
      <c r="AC32" s="43">
        <v>1</v>
      </c>
      <c r="AD32" s="43" t="s">
        <v>1687</v>
      </c>
      <c r="AE32" s="133">
        <v>1471</v>
      </c>
      <c r="AF32" s="133" t="s">
        <v>1494</v>
      </c>
      <c r="AG32" s="46"/>
      <c r="AH32" s="46"/>
      <c r="AI32" s="47"/>
      <c r="AJ32" s="37"/>
    </row>
    <row r="33" spans="1:36" ht="12.75">
      <c r="A33" s="48">
        <v>20</v>
      </c>
      <c r="B33" s="49">
        <v>2</v>
      </c>
      <c r="C33" s="49" t="s">
        <v>219</v>
      </c>
      <c r="D33" s="134">
        <v>1490</v>
      </c>
      <c r="E33" s="134" t="s">
        <v>1495</v>
      </c>
      <c r="F33" s="52"/>
      <c r="G33" s="52"/>
      <c r="H33" s="53"/>
      <c r="I33" s="37"/>
      <c r="J33" s="48">
        <v>20</v>
      </c>
      <c r="K33" s="49">
        <v>2</v>
      </c>
      <c r="L33" s="49" t="s">
        <v>1499</v>
      </c>
      <c r="M33" s="134">
        <v>1490</v>
      </c>
      <c r="N33" s="134" t="s">
        <v>1495</v>
      </c>
      <c r="O33" s="52"/>
      <c r="P33" s="52"/>
      <c r="Q33" s="53"/>
      <c r="R33" s="37"/>
      <c r="S33" s="48">
        <v>20</v>
      </c>
      <c r="T33" s="49">
        <v>2</v>
      </c>
      <c r="U33" s="49" t="s">
        <v>1686</v>
      </c>
      <c r="V33" s="134">
        <v>1490</v>
      </c>
      <c r="W33" s="134" t="s">
        <v>1495</v>
      </c>
      <c r="X33" s="52"/>
      <c r="Y33" s="52"/>
      <c r="Z33" s="53"/>
      <c r="AA33" s="37"/>
      <c r="AB33" s="48">
        <v>20</v>
      </c>
      <c r="AC33" s="49">
        <v>1</v>
      </c>
      <c r="AD33" s="49" t="s">
        <v>1687</v>
      </c>
      <c r="AE33" s="134">
        <v>1490</v>
      </c>
      <c r="AF33" s="134" t="s">
        <v>1495</v>
      </c>
      <c r="AG33" s="52"/>
      <c r="AH33" s="52"/>
      <c r="AI33" s="53"/>
      <c r="AJ33" s="37"/>
    </row>
    <row r="34" spans="1:36" ht="12.75">
      <c r="A34" s="48">
        <v>21</v>
      </c>
      <c r="B34" s="49">
        <v>2</v>
      </c>
      <c r="C34" s="49" t="s">
        <v>219</v>
      </c>
      <c r="D34" s="134">
        <v>1536</v>
      </c>
      <c r="E34" s="134" t="s">
        <v>1496</v>
      </c>
      <c r="F34" s="52"/>
      <c r="G34" s="52"/>
      <c r="H34" s="53"/>
      <c r="I34" s="37"/>
      <c r="J34" s="48">
        <v>21</v>
      </c>
      <c r="K34" s="49">
        <v>2</v>
      </c>
      <c r="L34" s="49" t="s">
        <v>1499</v>
      </c>
      <c r="M34" s="134">
        <v>1536</v>
      </c>
      <c r="N34" s="134" t="s">
        <v>1496</v>
      </c>
      <c r="O34" s="52"/>
      <c r="P34" s="52"/>
      <c r="Q34" s="53"/>
      <c r="R34" s="37"/>
      <c r="S34" s="48">
        <v>21</v>
      </c>
      <c r="T34" s="49">
        <v>2</v>
      </c>
      <c r="U34" s="49" t="s">
        <v>1686</v>
      </c>
      <c r="V34" s="134">
        <v>1536</v>
      </c>
      <c r="W34" s="134" t="s">
        <v>1496</v>
      </c>
      <c r="X34" s="52"/>
      <c r="Y34" s="52"/>
      <c r="Z34" s="53"/>
      <c r="AA34" s="37"/>
      <c r="AB34" s="48">
        <v>21</v>
      </c>
      <c r="AC34" s="49">
        <v>1</v>
      </c>
      <c r="AD34" s="49" t="s">
        <v>1687</v>
      </c>
      <c r="AE34" s="134">
        <v>1536</v>
      </c>
      <c r="AF34" s="134" t="s">
        <v>1496</v>
      </c>
      <c r="AG34" s="52"/>
      <c r="AH34" s="52"/>
      <c r="AI34" s="53"/>
      <c r="AJ34" s="37"/>
    </row>
    <row r="35" spans="1:36" ht="12.75">
      <c r="A35" s="48">
        <v>22</v>
      </c>
      <c r="B35" s="49">
        <v>2</v>
      </c>
      <c r="C35" s="49" t="s">
        <v>219</v>
      </c>
      <c r="D35" s="134">
        <v>1560</v>
      </c>
      <c r="E35" s="134" t="s">
        <v>1497</v>
      </c>
      <c r="F35" s="52"/>
      <c r="G35" s="52"/>
      <c r="H35" s="53"/>
      <c r="I35" s="37"/>
      <c r="J35" s="48">
        <v>22</v>
      </c>
      <c r="K35" s="49">
        <v>2</v>
      </c>
      <c r="L35" s="49" t="s">
        <v>1499</v>
      </c>
      <c r="M35" s="134">
        <v>1560</v>
      </c>
      <c r="N35" s="134" t="s">
        <v>1497</v>
      </c>
      <c r="O35" s="52"/>
      <c r="P35" s="52"/>
      <c r="Q35" s="53"/>
      <c r="R35" s="37"/>
      <c r="S35" s="48">
        <v>22</v>
      </c>
      <c r="T35" s="49">
        <v>2</v>
      </c>
      <c r="U35" s="49" t="s">
        <v>1686</v>
      </c>
      <c r="V35" s="134">
        <v>1560</v>
      </c>
      <c r="W35" s="134" t="s">
        <v>1497</v>
      </c>
      <c r="X35" s="52"/>
      <c r="Y35" s="52"/>
      <c r="Z35" s="53"/>
      <c r="AA35" s="37"/>
      <c r="AB35" s="48">
        <v>22</v>
      </c>
      <c r="AC35" s="49">
        <v>1</v>
      </c>
      <c r="AD35" s="49" t="s">
        <v>1687</v>
      </c>
      <c r="AE35" s="134">
        <v>1560</v>
      </c>
      <c r="AF35" s="134" t="s">
        <v>1497</v>
      </c>
      <c r="AG35" s="52"/>
      <c r="AH35" s="52"/>
      <c r="AI35" s="53"/>
      <c r="AJ35" s="37"/>
    </row>
    <row r="36" spans="1:36" ht="12.75">
      <c r="A36" s="48">
        <v>23</v>
      </c>
      <c r="B36" s="49">
        <v>2</v>
      </c>
      <c r="C36" s="49" t="s">
        <v>219</v>
      </c>
      <c r="D36" s="134">
        <v>1583</v>
      </c>
      <c r="E36" s="134" t="s">
        <v>1498</v>
      </c>
      <c r="F36" s="52"/>
      <c r="G36" s="52"/>
      <c r="H36" s="53"/>
      <c r="I36" s="37"/>
      <c r="J36" s="48">
        <v>23</v>
      </c>
      <c r="K36" s="49">
        <v>2</v>
      </c>
      <c r="L36" s="49" t="s">
        <v>1499</v>
      </c>
      <c r="M36" s="134">
        <v>1583</v>
      </c>
      <c r="N36" s="134" t="s">
        <v>1498</v>
      </c>
      <c r="O36" s="52"/>
      <c r="P36" s="52"/>
      <c r="Q36" s="53"/>
      <c r="R36" s="37"/>
      <c r="S36" s="48">
        <v>23</v>
      </c>
      <c r="T36" s="49">
        <v>2</v>
      </c>
      <c r="U36" s="49" t="s">
        <v>1686</v>
      </c>
      <c r="V36" s="134">
        <v>1583</v>
      </c>
      <c r="W36" s="134" t="s">
        <v>1498</v>
      </c>
      <c r="X36" s="52"/>
      <c r="Y36" s="52"/>
      <c r="Z36" s="53"/>
      <c r="AA36" s="37"/>
      <c r="AB36" s="48">
        <v>23</v>
      </c>
      <c r="AC36" s="49">
        <v>1</v>
      </c>
      <c r="AD36" s="49" t="s">
        <v>1687</v>
      </c>
      <c r="AE36" s="134">
        <v>1583</v>
      </c>
      <c r="AF36" s="134" t="s">
        <v>1498</v>
      </c>
      <c r="AG36" s="52"/>
      <c r="AH36" s="52"/>
      <c r="AI36" s="53"/>
      <c r="AJ36" s="37"/>
    </row>
    <row r="37" spans="1:36" ht="12.75">
      <c r="A37" s="48">
        <v>24</v>
      </c>
      <c r="B37" s="49">
        <v>2</v>
      </c>
      <c r="C37" s="49" t="s">
        <v>219</v>
      </c>
      <c r="D37" s="134">
        <v>1594</v>
      </c>
      <c r="E37" s="52" t="s">
        <v>1188</v>
      </c>
      <c r="F37" s="52"/>
      <c r="G37" s="52"/>
      <c r="H37" s="53"/>
      <c r="I37" s="37"/>
      <c r="J37" s="48">
        <v>24</v>
      </c>
      <c r="K37" s="49">
        <v>2</v>
      </c>
      <c r="L37" s="49" t="s">
        <v>1499</v>
      </c>
      <c r="M37" s="134">
        <v>1594</v>
      </c>
      <c r="N37" s="52" t="s">
        <v>1188</v>
      </c>
      <c r="O37" s="52"/>
      <c r="P37" s="52"/>
      <c r="Q37" s="53"/>
      <c r="R37" s="37"/>
      <c r="S37" s="48">
        <v>24</v>
      </c>
      <c r="T37" s="49">
        <v>2</v>
      </c>
      <c r="U37" s="49" t="s">
        <v>1686</v>
      </c>
      <c r="V37" s="134">
        <v>1594</v>
      </c>
      <c r="W37" s="52" t="s">
        <v>1188</v>
      </c>
      <c r="X37" s="52"/>
      <c r="Y37" s="52"/>
      <c r="Z37" s="53"/>
      <c r="AA37" s="37"/>
      <c r="AB37" s="48">
        <v>24</v>
      </c>
      <c r="AC37" s="49">
        <v>1</v>
      </c>
      <c r="AD37" s="49" t="s">
        <v>1687</v>
      </c>
      <c r="AE37" s="134">
        <v>1594</v>
      </c>
      <c r="AF37" s="52" t="s">
        <v>1188</v>
      </c>
      <c r="AG37" s="52"/>
      <c r="AH37" s="52"/>
      <c r="AI37" s="53"/>
      <c r="AJ37" s="37"/>
    </row>
    <row r="38" spans="1:36" ht="12.75">
      <c r="A38" s="48">
        <v>25</v>
      </c>
      <c r="B38" s="49">
        <v>2</v>
      </c>
      <c r="C38" s="49" t="s">
        <v>219</v>
      </c>
      <c r="D38" s="134">
        <v>1601</v>
      </c>
      <c r="E38" s="134" t="s">
        <v>1189</v>
      </c>
      <c r="F38" s="52"/>
      <c r="G38" s="52"/>
      <c r="H38" s="53"/>
      <c r="I38" s="37"/>
      <c r="J38" s="48">
        <v>25</v>
      </c>
      <c r="K38" s="49">
        <v>2</v>
      </c>
      <c r="L38" s="49" t="s">
        <v>1499</v>
      </c>
      <c r="M38" s="134">
        <v>1601</v>
      </c>
      <c r="N38" s="134" t="s">
        <v>1189</v>
      </c>
      <c r="O38" s="52"/>
      <c r="P38" s="52"/>
      <c r="Q38" s="53"/>
      <c r="R38" s="37"/>
      <c r="S38" s="48">
        <v>25</v>
      </c>
      <c r="T38" s="49">
        <v>2</v>
      </c>
      <c r="U38" s="49" t="s">
        <v>1686</v>
      </c>
      <c r="V38" s="134">
        <v>1601</v>
      </c>
      <c r="W38" s="134" t="s">
        <v>1189</v>
      </c>
      <c r="X38" s="52"/>
      <c r="Y38" s="52"/>
      <c r="Z38" s="53"/>
      <c r="AA38" s="37"/>
      <c r="AB38" s="48">
        <v>25</v>
      </c>
      <c r="AC38" s="49">
        <v>1</v>
      </c>
      <c r="AD38" s="49" t="s">
        <v>1687</v>
      </c>
      <c r="AE38" s="134">
        <v>1601</v>
      </c>
      <c r="AF38" s="134" t="s">
        <v>1189</v>
      </c>
      <c r="AG38" s="52"/>
      <c r="AH38" s="52"/>
      <c r="AI38" s="53"/>
      <c r="AJ38" s="37"/>
    </row>
    <row r="39" spans="1:36" ht="12.75">
      <c r="A39" s="48">
        <v>26</v>
      </c>
      <c r="B39" s="49">
        <v>2</v>
      </c>
      <c r="C39" s="49" t="s">
        <v>219</v>
      </c>
      <c r="D39" s="134">
        <v>1613</v>
      </c>
      <c r="E39" s="52" t="s">
        <v>1190</v>
      </c>
      <c r="F39" s="52"/>
      <c r="G39" s="52"/>
      <c r="H39" s="53"/>
      <c r="I39" s="37"/>
      <c r="J39" s="48">
        <v>26</v>
      </c>
      <c r="K39" s="49">
        <v>2</v>
      </c>
      <c r="L39" s="49" t="s">
        <v>1499</v>
      </c>
      <c r="M39" s="134">
        <v>1613</v>
      </c>
      <c r="N39" s="52" t="s">
        <v>1190</v>
      </c>
      <c r="O39" s="52"/>
      <c r="P39" s="52"/>
      <c r="Q39" s="53"/>
      <c r="R39" s="37"/>
      <c r="S39" s="48">
        <v>26</v>
      </c>
      <c r="T39" s="49">
        <v>2</v>
      </c>
      <c r="U39" s="49" t="s">
        <v>1686</v>
      </c>
      <c r="V39" s="134">
        <v>1613</v>
      </c>
      <c r="W39" s="52" t="s">
        <v>1190</v>
      </c>
      <c r="X39" s="52"/>
      <c r="Y39" s="52"/>
      <c r="Z39" s="53"/>
      <c r="AA39" s="37"/>
      <c r="AB39" s="48">
        <v>26</v>
      </c>
      <c r="AC39" s="49">
        <v>1</v>
      </c>
      <c r="AD39" s="49" t="s">
        <v>1687</v>
      </c>
      <c r="AE39" s="134">
        <v>1613</v>
      </c>
      <c r="AF39" s="52" t="s">
        <v>1190</v>
      </c>
      <c r="AG39" s="52"/>
      <c r="AH39" s="52"/>
      <c r="AI39" s="53"/>
      <c r="AJ39" s="37"/>
    </row>
    <row r="40" spans="1:36" ht="13.5" thickBot="1">
      <c r="A40" s="48">
        <v>27</v>
      </c>
      <c r="B40" s="49">
        <v>2</v>
      </c>
      <c r="C40" s="49" t="s">
        <v>219</v>
      </c>
      <c r="D40" s="134">
        <v>1803</v>
      </c>
      <c r="E40" s="134" t="s">
        <v>1191</v>
      </c>
      <c r="F40" s="52"/>
      <c r="G40" s="52"/>
      <c r="H40" s="53"/>
      <c r="I40" s="37"/>
      <c r="J40" s="48">
        <v>27</v>
      </c>
      <c r="K40" s="49">
        <v>2</v>
      </c>
      <c r="L40" s="49" t="s">
        <v>1499</v>
      </c>
      <c r="M40" s="134">
        <v>1803</v>
      </c>
      <c r="N40" s="134" t="s">
        <v>1191</v>
      </c>
      <c r="O40" s="52"/>
      <c r="P40" s="52"/>
      <c r="Q40" s="53"/>
      <c r="R40" s="37"/>
      <c r="S40" s="54">
        <v>27</v>
      </c>
      <c r="T40" s="55">
        <v>2</v>
      </c>
      <c r="U40" s="55" t="s">
        <v>1686</v>
      </c>
      <c r="V40" s="135">
        <v>1803</v>
      </c>
      <c r="W40" s="135" t="s">
        <v>1191</v>
      </c>
      <c r="X40" s="58"/>
      <c r="Y40" s="58"/>
      <c r="Z40" s="59"/>
      <c r="AA40" s="37"/>
      <c r="AB40" s="54">
        <v>27</v>
      </c>
      <c r="AC40" s="55">
        <v>1</v>
      </c>
      <c r="AD40" s="55" t="s">
        <v>1687</v>
      </c>
      <c r="AE40" s="135">
        <v>1803</v>
      </c>
      <c r="AF40" s="135" t="s">
        <v>1191</v>
      </c>
      <c r="AG40" s="58"/>
      <c r="AH40" s="58"/>
      <c r="AI40" s="59"/>
      <c r="AJ40" s="37"/>
    </row>
    <row r="41" spans="1:36" ht="13.5" thickTop="1">
      <c r="A41" s="48"/>
      <c r="B41" s="49"/>
      <c r="C41" s="49"/>
      <c r="D41" s="134"/>
      <c r="E41" s="134"/>
      <c r="F41" s="52"/>
      <c r="G41" s="52"/>
      <c r="H41" s="53"/>
      <c r="I41" s="37"/>
      <c r="J41" s="48"/>
      <c r="K41" s="49"/>
      <c r="L41" s="49"/>
      <c r="M41" s="134"/>
      <c r="N41" s="134"/>
      <c r="O41" s="52"/>
      <c r="P41" s="52"/>
      <c r="Q41" s="53"/>
      <c r="R41" s="37"/>
      <c r="S41" s="60"/>
      <c r="T41" s="39"/>
      <c r="U41" s="39"/>
      <c r="V41" s="136"/>
      <c r="W41" s="136"/>
      <c r="X41" s="37"/>
      <c r="Y41" s="37"/>
      <c r="Z41" s="36"/>
      <c r="AA41" s="37"/>
      <c r="AB41" s="60"/>
      <c r="AC41" s="39"/>
      <c r="AD41" s="39"/>
      <c r="AE41" s="136"/>
      <c r="AF41" s="136"/>
      <c r="AG41" s="37"/>
      <c r="AH41" s="37"/>
      <c r="AI41" s="36"/>
      <c r="AJ41" s="37"/>
    </row>
    <row r="42" spans="1:36" ht="13.5" thickBot="1">
      <c r="A42" s="48"/>
      <c r="B42" s="49"/>
      <c r="C42" s="49"/>
      <c r="D42" s="134"/>
      <c r="E42" s="134"/>
      <c r="F42" s="52"/>
      <c r="G42" s="52"/>
      <c r="H42" s="53"/>
      <c r="I42" s="37"/>
      <c r="J42" s="48"/>
      <c r="K42" s="49"/>
      <c r="L42" s="49"/>
      <c r="M42" s="134"/>
      <c r="N42" s="134"/>
      <c r="O42" s="52"/>
      <c r="P42" s="52"/>
      <c r="Q42" s="53"/>
      <c r="R42" s="37"/>
      <c r="S42" s="60"/>
      <c r="T42" s="35" t="s">
        <v>1688</v>
      </c>
      <c r="U42" s="39"/>
      <c r="V42" s="136"/>
      <c r="W42" s="136"/>
      <c r="X42" s="37"/>
      <c r="Y42" s="37"/>
      <c r="Z42" s="40"/>
      <c r="AA42" s="33"/>
      <c r="AB42" s="60"/>
      <c r="AC42" s="35" t="s">
        <v>1689</v>
      </c>
      <c r="AD42" s="39"/>
      <c r="AE42" s="136"/>
      <c r="AF42" s="136"/>
      <c r="AG42" s="37"/>
      <c r="AH42" s="37"/>
      <c r="AI42" s="40"/>
      <c r="AJ42" s="33"/>
    </row>
    <row r="43" spans="1:36" ht="13.5" thickTop="1">
      <c r="A43" s="48">
        <v>28</v>
      </c>
      <c r="B43" s="49">
        <v>2</v>
      </c>
      <c r="C43" s="49" t="s">
        <v>219</v>
      </c>
      <c r="D43" s="134">
        <v>1825</v>
      </c>
      <c r="E43" s="52" t="s">
        <v>686</v>
      </c>
      <c r="F43" s="52"/>
      <c r="G43" s="52"/>
      <c r="H43" s="53"/>
      <c r="I43" s="37"/>
      <c r="J43" s="48">
        <v>28</v>
      </c>
      <c r="K43" s="49">
        <v>2</v>
      </c>
      <c r="L43" s="49" t="s">
        <v>1499</v>
      </c>
      <c r="M43" s="134">
        <v>1825</v>
      </c>
      <c r="N43" s="52" t="s">
        <v>686</v>
      </c>
      <c r="O43" s="52"/>
      <c r="P43" s="52"/>
      <c r="Q43" s="53"/>
      <c r="R43" s="37"/>
      <c r="S43" s="42">
        <v>28</v>
      </c>
      <c r="T43" s="43">
        <v>2</v>
      </c>
      <c r="U43" s="43" t="s">
        <v>1686</v>
      </c>
      <c r="V43" s="133">
        <v>1825</v>
      </c>
      <c r="W43" s="46" t="s">
        <v>686</v>
      </c>
      <c r="X43" s="46"/>
      <c r="Y43" s="46"/>
      <c r="Z43" s="47"/>
      <c r="AA43" s="37"/>
      <c r="AB43" s="42">
        <v>28</v>
      </c>
      <c r="AC43" s="43">
        <v>1</v>
      </c>
      <c r="AD43" s="43" t="s">
        <v>1687</v>
      </c>
      <c r="AE43" s="133">
        <v>1825</v>
      </c>
      <c r="AF43" s="46" t="s">
        <v>686</v>
      </c>
      <c r="AG43" s="46"/>
      <c r="AH43" s="46"/>
      <c r="AI43" s="47"/>
      <c r="AJ43" s="37"/>
    </row>
    <row r="44" spans="1:36" ht="12.75">
      <c r="A44" s="48">
        <v>29</v>
      </c>
      <c r="B44" s="49">
        <v>2</v>
      </c>
      <c r="C44" s="49" t="s">
        <v>219</v>
      </c>
      <c r="D44" s="134">
        <v>1826</v>
      </c>
      <c r="E44" s="52" t="s">
        <v>687</v>
      </c>
      <c r="F44" s="52"/>
      <c r="G44" s="52"/>
      <c r="H44" s="53"/>
      <c r="I44" s="37"/>
      <c r="J44" s="48">
        <v>29</v>
      </c>
      <c r="K44" s="49">
        <v>2</v>
      </c>
      <c r="L44" s="49" t="s">
        <v>1499</v>
      </c>
      <c r="M44" s="134">
        <v>1826</v>
      </c>
      <c r="N44" s="52" t="s">
        <v>687</v>
      </c>
      <c r="O44" s="52"/>
      <c r="P44" s="52"/>
      <c r="Q44" s="53"/>
      <c r="R44" s="37"/>
      <c r="S44" s="48">
        <v>29</v>
      </c>
      <c r="T44" s="49">
        <v>2</v>
      </c>
      <c r="U44" s="49" t="s">
        <v>1686</v>
      </c>
      <c r="V44" s="134">
        <v>1826</v>
      </c>
      <c r="W44" s="52" t="s">
        <v>687</v>
      </c>
      <c r="X44" s="52"/>
      <c r="Y44" s="52"/>
      <c r="Z44" s="53"/>
      <c r="AA44" s="37"/>
      <c r="AB44" s="48">
        <v>29</v>
      </c>
      <c r="AC44" s="49">
        <v>1</v>
      </c>
      <c r="AD44" s="49" t="s">
        <v>1687</v>
      </c>
      <c r="AE44" s="134">
        <v>1826</v>
      </c>
      <c r="AF44" s="52" t="s">
        <v>687</v>
      </c>
      <c r="AG44" s="52"/>
      <c r="AH44" s="52"/>
      <c r="AI44" s="53"/>
      <c r="AJ44" s="37"/>
    </row>
    <row r="45" spans="1:36" ht="12.75">
      <c r="A45" s="48">
        <v>30</v>
      </c>
      <c r="B45" s="49">
        <v>2</v>
      </c>
      <c r="C45" s="49" t="s">
        <v>219</v>
      </c>
      <c r="D45" s="134">
        <v>1832</v>
      </c>
      <c r="E45" s="52" t="s">
        <v>1770</v>
      </c>
      <c r="F45" s="52"/>
      <c r="G45" s="52"/>
      <c r="H45" s="53"/>
      <c r="I45" s="37"/>
      <c r="J45" s="48">
        <v>30</v>
      </c>
      <c r="K45" s="49">
        <v>2</v>
      </c>
      <c r="L45" s="49" t="s">
        <v>1499</v>
      </c>
      <c r="M45" s="134">
        <v>1832</v>
      </c>
      <c r="N45" s="52" t="s">
        <v>1770</v>
      </c>
      <c r="O45" s="52"/>
      <c r="P45" s="52"/>
      <c r="Q45" s="53"/>
      <c r="R45" s="37"/>
      <c r="S45" s="48">
        <v>30</v>
      </c>
      <c r="T45" s="49">
        <v>2</v>
      </c>
      <c r="U45" s="49" t="s">
        <v>1686</v>
      </c>
      <c r="V45" s="134">
        <v>1832</v>
      </c>
      <c r="W45" s="52" t="s">
        <v>1770</v>
      </c>
      <c r="X45" s="52"/>
      <c r="Y45" s="52"/>
      <c r="Z45" s="53"/>
      <c r="AA45" s="37"/>
      <c r="AB45" s="48">
        <v>30</v>
      </c>
      <c r="AC45" s="49">
        <v>1</v>
      </c>
      <c r="AD45" s="49" t="s">
        <v>1687</v>
      </c>
      <c r="AE45" s="134">
        <v>1832</v>
      </c>
      <c r="AF45" s="52" t="s">
        <v>1770</v>
      </c>
      <c r="AG45" s="52"/>
      <c r="AH45" s="52"/>
      <c r="AI45" s="53"/>
      <c r="AJ45" s="37"/>
    </row>
    <row r="46" spans="1:36" ht="12.75">
      <c r="A46" s="48">
        <v>31</v>
      </c>
      <c r="B46" s="49">
        <v>2</v>
      </c>
      <c r="C46" s="49" t="s">
        <v>219</v>
      </c>
      <c r="D46" s="134">
        <v>1840</v>
      </c>
      <c r="E46" s="52" t="s">
        <v>1771</v>
      </c>
      <c r="F46" s="52"/>
      <c r="G46" s="52"/>
      <c r="H46" s="53"/>
      <c r="I46" s="37"/>
      <c r="J46" s="48">
        <v>31</v>
      </c>
      <c r="K46" s="49">
        <v>2</v>
      </c>
      <c r="L46" s="49" t="s">
        <v>1499</v>
      </c>
      <c r="M46" s="134">
        <v>1840</v>
      </c>
      <c r="N46" s="52" t="s">
        <v>1771</v>
      </c>
      <c r="O46" s="52"/>
      <c r="P46" s="52"/>
      <c r="Q46" s="53"/>
      <c r="R46" s="37"/>
      <c r="S46" s="48">
        <v>31</v>
      </c>
      <c r="T46" s="49">
        <v>2</v>
      </c>
      <c r="U46" s="49" t="s">
        <v>1686</v>
      </c>
      <c r="V46" s="134">
        <v>1840</v>
      </c>
      <c r="W46" s="52" t="s">
        <v>1771</v>
      </c>
      <c r="X46" s="52"/>
      <c r="Y46" s="52"/>
      <c r="Z46" s="53"/>
      <c r="AA46" s="37"/>
      <c r="AB46" s="48">
        <v>31</v>
      </c>
      <c r="AC46" s="49">
        <v>1</v>
      </c>
      <c r="AD46" s="49" t="s">
        <v>1687</v>
      </c>
      <c r="AE46" s="134">
        <v>1840</v>
      </c>
      <c r="AF46" s="52" t="s">
        <v>1771</v>
      </c>
      <c r="AG46" s="52"/>
      <c r="AH46" s="52"/>
      <c r="AI46" s="53"/>
      <c r="AJ46" s="37"/>
    </row>
    <row r="47" spans="1:36" ht="12.75">
      <c r="A47" s="48">
        <v>32</v>
      </c>
      <c r="B47" s="49">
        <v>2</v>
      </c>
      <c r="C47" s="49" t="s">
        <v>219</v>
      </c>
      <c r="D47" s="134">
        <v>1842</v>
      </c>
      <c r="E47" s="52" t="s">
        <v>1772</v>
      </c>
      <c r="F47" s="52"/>
      <c r="G47" s="52"/>
      <c r="H47" s="53"/>
      <c r="I47" s="37"/>
      <c r="J47" s="48">
        <v>32</v>
      </c>
      <c r="K47" s="49">
        <v>2</v>
      </c>
      <c r="L47" s="49" t="s">
        <v>1499</v>
      </c>
      <c r="M47" s="134">
        <v>1842</v>
      </c>
      <c r="N47" s="52" t="s">
        <v>1772</v>
      </c>
      <c r="O47" s="52"/>
      <c r="P47" s="52"/>
      <c r="Q47" s="53"/>
      <c r="R47" s="37"/>
      <c r="S47" s="48">
        <v>32</v>
      </c>
      <c r="T47" s="49">
        <v>2</v>
      </c>
      <c r="U47" s="49" t="s">
        <v>1686</v>
      </c>
      <c r="V47" s="134">
        <v>1842</v>
      </c>
      <c r="W47" s="52" t="s">
        <v>1772</v>
      </c>
      <c r="X47" s="52"/>
      <c r="Y47" s="52"/>
      <c r="Z47" s="53"/>
      <c r="AA47" s="37"/>
      <c r="AB47" s="48">
        <v>32</v>
      </c>
      <c r="AC47" s="49">
        <v>1</v>
      </c>
      <c r="AD47" s="49" t="s">
        <v>1687</v>
      </c>
      <c r="AE47" s="134">
        <v>1842</v>
      </c>
      <c r="AF47" s="52" t="s">
        <v>1772</v>
      </c>
      <c r="AG47" s="52"/>
      <c r="AH47" s="52"/>
      <c r="AI47" s="53"/>
      <c r="AJ47" s="37"/>
    </row>
    <row r="48" spans="1:36" ht="12.75">
      <c r="A48" s="48">
        <v>33</v>
      </c>
      <c r="B48" s="49">
        <v>2</v>
      </c>
      <c r="C48" s="49" t="s">
        <v>219</v>
      </c>
      <c r="D48" s="134" t="s">
        <v>1773</v>
      </c>
      <c r="E48" s="134" t="s">
        <v>1774</v>
      </c>
      <c r="F48" s="52"/>
      <c r="G48" s="52"/>
      <c r="H48" s="53"/>
      <c r="I48" s="37"/>
      <c r="J48" s="48">
        <v>33</v>
      </c>
      <c r="K48" s="49">
        <v>2</v>
      </c>
      <c r="L48" s="49" t="s">
        <v>1499</v>
      </c>
      <c r="M48" s="134" t="s">
        <v>1773</v>
      </c>
      <c r="N48" s="134" t="s">
        <v>1774</v>
      </c>
      <c r="O48" s="52"/>
      <c r="P48" s="52"/>
      <c r="Q48" s="53"/>
      <c r="R48" s="37"/>
      <c r="S48" s="48">
        <v>33</v>
      </c>
      <c r="T48" s="49">
        <v>2</v>
      </c>
      <c r="U48" s="49" t="s">
        <v>1686</v>
      </c>
      <c r="V48" s="134" t="s">
        <v>1773</v>
      </c>
      <c r="W48" s="134" t="s">
        <v>1774</v>
      </c>
      <c r="X48" s="52"/>
      <c r="Y48" s="52"/>
      <c r="Z48" s="53"/>
      <c r="AA48" s="37"/>
      <c r="AB48" s="48">
        <v>33</v>
      </c>
      <c r="AC48" s="49">
        <v>1</v>
      </c>
      <c r="AD48" s="49" t="s">
        <v>1687</v>
      </c>
      <c r="AE48" s="134" t="s">
        <v>1773</v>
      </c>
      <c r="AF48" s="134" t="s">
        <v>1774</v>
      </c>
      <c r="AG48" s="52"/>
      <c r="AH48" s="52"/>
      <c r="AI48" s="53"/>
      <c r="AJ48" s="37"/>
    </row>
    <row r="49" spans="1:36" ht="12.75">
      <c r="A49" s="48">
        <v>34</v>
      </c>
      <c r="B49" s="49">
        <v>2</v>
      </c>
      <c r="C49" s="49" t="s">
        <v>219</v>
      </c>
      <c r="D49" s="134" t="s">
        <v>1775</v>
      </c>
      <c r="E49" s="134" t="s">
        <v>1776</v>
      </c>
      <c r="F49" s="52"/>
      <c r="G49" s="52"/>
      <c r="H49" s="53"/>
      <c r="I49" s="37"/>
      <c r="J49" s="48">
        <v>34</v>
      </c>
      <c r="K49" s="49">
        <v>2</v>
      </c>
      <c r="L49" s="49" t="s">
        <v>1499</v>
      </c>
      <c r="M49" s="134" t="s">
        <v>1775</v>
      </c>
      <c r="N49" s="134" t="s">
        <v>1776</v>
      </c>
      <c r="O49" s="52"/>
      <c r="P49" s="52"/>
      <c r="Q49" s="53"/>
      <c r="R49" s="37"/>
      <c r="S49" s="48">
        <v>34</v>
      </c>
      <c r="T49" s="49">
        <v>2</v>
      </c>
      <c r="U49" s="49" t="s">
        <v>1686</v>
      </c>
      <c r="V49" s="134" t="s">
        <v>1775</v>
      </c>
      <c r="W49" s="134" t="s">
        <v>1776</v>
      </c>
      <c r="X49" s="52"/>
      <c r="Y49" s="52"/>
      <c r="Z49" s="53"/>
      <c r="AA49" s="37"/>
      <c r="AB49" s="48">
        <v>34</v>
      </c>
      <c r="AC49" s="49">
        <v>1</v>
      </c>
      <c r="AD49" s="49" t="s">
        <v>1687</v>
      </c>
      <c r="AE49" s="134" t="s">
        <v>1775</v>
      </c>
      <c r="AF49" s="134" t="s">
        <v>1776</v>
      </c>
      <c r="AG49" s="52"/>
      <c r="AH49" s="52"/>
      <c r="AI49" s="53"/>
      <c r="AJ49" s="37"/>
    </row>
    <row r="50" spans="1:36" ht="12.75">
      <c r="A50" s="48">
        <v>35</v>
      </c>
      <c r="B50" s="49">
        <v>2</v>
      </c>
      <c r="C50" s="49" t="s">
        <v>219</v>
      </c>
      <c r="D50" s="134" t="s">
        <v>1777</v>
      </c>
      <c r="E50" s="134" t="s">
        <v>1778</v>
      </c>
      <c r="F50" s="52"/>
      <c r="G50" s="52"/>
      <c r="H50" s="53"/>
      <c r="I50" s="37"/>
      <c r="J50" s="48">
        <v>35</v>
      </c>
      <c r="K50" s="49">
        <v>2</v>
      </c>
      <c r="L50" s="49" t="s">
        <v>1499</v>
      </c>
      <c r="M50" s="134" t="s">
        <v>1777</v>
      </c>
      <c r="N50" s="134" t="s">
        <v>1778</v>
      </c>
      <c r="O50" s="52"/>
      <c r="P50" s="52"/>
      <c r="Q50" s="53"/>
      <c r="R50" s="37"/>
      <c r="S50" s="48">
        <v>35</v>
      </c>
      <c r="T50" s="49">
        <v>2</v>
      </c>
      <c r="U50" s="49" t="s">
        <v>1686</v>
      </c>
      <c r="V50" s="134" t="s">
        <v>1777</v>
      </c>
      <c r="W50" s="134" t="s">
        <v>1778</v>
      </c>
      <c r="X50" s="52"/>
      <c r="Y50" s="52"/>
      <c r="Z50" s="53"/>
      <c r="AA50" s="37"/>
      <c r="AB50" s="48">
        <v>35</v>
      </c>
      <c r="AC50" s="49">
        <v>1</v>
      </c>
      <c r="AD50" s="49" t="s">
        <v>1687</v>
      </c>
      <c r="AE50" s="134" t="s">
        <v>1777</v>
      </c>
      <c r="AF50" s="134" t="s">
        <v>1778</v>
      </c>
      <c r="AG50" s="52"/>
      <c r="AH50" s="52"/>
      <c r="AI50" s="53"/>
      <c r="AJ50" s="37"/>
    </row>
    <row r="51" spans="1:36" ht="13.5" thickBot="1">
      <c r="A51" s="54">
        <v>36</v>
      </c>
      <c r="B51" s="55">
        <v>2</v>
      </c>
      <c r="C51" s="55" t="s">
        <v>219</v>
      </c>
      <c r="D51" s="135" t="s">
        <v>1779</v>
      </c>
      <c r="E51" s="58" t="s">
        <v>1780</v>
      </c>
      <c r="F51" s="58"/>
      <c r="G51" s="58"/>
      <c r="H51" s="59"/>
      <c r="I51" s="37"/>
      <c r="J51" s="54">
        <v>36</v>
      </c>
      <c r="K51" s="55">
        <v>2</v>
      </c>
      <c r="L51" s="55" t="s">
        <v>1499</v>
      </c>
      <c r="M51" s="135" t="s">
        <v>1779</v>
      </c>
      <c r="N51" s="58" t="s">
        <v>1780</v>
      </c>
      <c r="O51" s="58"/>
      <c r="P51" s="58"/>
      <c r="Q51" s="59"/>
      <c r="R51" s="37"/>
      <c r="S51" s="54">
        <v>36</v>
      </c>
      <c r="T51" s="55">
        <v>2</v>
      </c>
      <c r="U51" s="55" t="s">
        <v>1686</v>
      </c>
      <c r="V51" s="135" t="s">
        <v>1779</v>
      </c>
      <c r="W51" s="58" t="s">
        <v>1780</v>
      </c>
      <c r="X51" s="58"/>
      <c r="Y51" s="58"/>
      <c r="Z51" s="59"/>
      <c r="AA51" s="37"/>
      <c r="AB51" s="54">
        <v>36</v>
      </c>
      <c r="AC51" s="55">
        <v>1</v>
      </c>
      <c r="AD51" s="55" t="s">
        <v>1687</v>
      </c>
      <c r="AE51" s="135" t="s">
        <v>1779</v>
      </c>
      <c r="AF51" s="58" t="s">
        <v>1780</v>
      </c>
      <c r="AG51" s="58"/>
      <c r="AH51" s="58"/>
      <c r="AI51" s="59"/>
      <c r="AJ51" s="37"/>
    </row>
    <row r="52" spans="1:36" ht="14.25" thickBot="1" thickTop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ht="12.75">
      <c r="A53" s="110" t="s">
        <v>1781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8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</row>
    <row r="54" spans="1:12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1"/>
    </row>
    <row r="55" spans="1:12" ht="12.75">
      <c r="A55" s="115" t="s">
        <v>1142</v>
      </c>
      <c r="B55" s="116" t="s">
        <v>85</v>
      </c>
      <c r="C55" s="116" t="s">
        <v>86</v>
      </c>
      <c r="D55" s="668" t="s">
        <v>1209</v>
      </c>
      <c r="E55" s="668"/>
      <c r="F55" s="668"/>
      <c r="G55" s="668"/>
      <c r="H55" s="668"/>
      <c r="I55" s="668"/>
      <c r="J55" s="9"/>
      <c r="K55" s="140"/>
      <c r="L55" s="141"/>
    </row>
    <row r="56" spans="1:12" ht="12.75">
      <c r="A56" s="142">
        <v>10</v>
      </c>
      <c r="B56" s="143" t="s">
        <v>1143</v>
      </c>
      <c r="C56" s="144"/>
      <c r="D56" s="145" t="s">
        <v>1782</v>
      </c>
      <c r="E56" s="122"/>
      <c r="F56" s="122"/>
      <c r="G56" s="122"/>
      <c r="H56" s="122"/>
      <c r="I56" s="122"/>
      <c r="J56" s="122"/>
      <c r="K56" s="146"/>
      <c r="L56" s="147"/>
    </row>
    <row r="57" spans="1:12" ht="12.75">
      <c r="A57" s="142">
        <v>10</v>
      </c>
      <c r="B57" s="143" t="s">
        <v>1143</v>
      </c>
      <c r="C57" s="144"/>
      <c r="D57" s="145" t="s">
        <v>1783</v>
      </c>
      <c r="E57" s="122"/>
      <c r="F57" s="122"/>
      <c r="G57" s="122"/>
      <c r="H57" s="122"/>
      <c r="I57" s="122"/>
      <c r="J57" s="122"/>
      <c r="K57" s="146"/>
      <c r="L57" s="147"/>
    </row>
    <row r="58" spans="1:12" ht="12.75">
      <c r="A58" s="142">
        <v>10</v>
      </c>
      <c r="B58" s="143" t="s">
        <v>1143</v>
      </c>
      <c r="C58" s="148"/>
      <c r="D58" s="149" t="s">
        <v>1784</v>
      </c>
      <c r="E58" s="122"/>
      <c r="F58" s="122"/>
      <c r="G58" s="122"/>
      <c r="H58" s="122"/>
      <c r="I58" s="122"/>
      <c r="J58" s="122"/>
      <c r="K58" s="146"/>
      <c r="L58" s="147"/>
    </row>
    <row r="59" spans="1:12" ht="12.75">
      <c r="A59" s="142">
        <v>10</v>
      </c>
      <c r="B59" s="143" t="s">
        <v>1143</v>
      </c>
      <c r="C59" s="148"/>
      <c r="D59" s="149" t="s">
        <v>1785</v>
      </c>
      <c r="E59" s="122"/>
      <c r="F59" s="122"/>
      <c r="G59" s="122"/>
      <c r="H59" s="122"/>
      <c r="I59" s="122"/>
      <c r="J59" s="122"/>
      <c r="K59" s="146"/>
      <c r="L59" s="147"/>
    </row>
    <row r="60" spans="1:12" ht="12.75">
      <c r="A60" s="142">
        <v>10</v>
      </c>
      <c r="B60" s="143" t="s">
        <v>1143</v>
      </c>
      <c r="C60" s="148"/>
      <c r="D60" s="149" t="s">
        <v>1786</v>
      </c>
      <c r="E60" s="122"/>
      <c r="F60" s="122"/>
      <c r="G60" s="122"/>
      <c r="H60" s="122"/>
      <c r="I60" s="122"/>
      <c r="J60" s="122"/>
      <c r="K60" s="146"/>
      <c r="L60" s="147"/>
    </row>
    <row r="61" spans="1:12" ht="12.75">
      <c r="A61" s="142">
        <v>10</v>
      </c>
      <c r="B61" s="143" t="s">
        <v>1143</v>
      </c>
      <c r="C61" s="148"/>
      <c r="D61" s="149" t="s">
        <v>1787</v>
      </c>
      <c r="E61" s="122"/>
      <c r="F61" s="122"/>
      <c r="G61" s="122"/>
      <c r="H61" s="122"/>
      <c r="I61" s="122"/>
      <c r="J61" s="122"/>
      <c r="K61" s="146"/>
      <c r="L61" s="147"/>
    </row>
    <row r="62" spans="1:12" ht="12.75">
      <c r="A62" s="142">
        <v>10</v>
      </c>
      <c r="B62" s="143" t="s">
        <v>1143</v>
      </c>
      <c r="C62" s="148"/>
      <c r="D62" s="149" t="s">
        <v>1788</v>
      </c>
      <c r="E62" s="122"/>
      <c r="F62" s="122"/>
      <c r="G62" s="122"/>
      <c r="H62" s="122"/>
      <c r="I62" s="122"/>
      <c r="J62" s="122"/>
      <c r="K62" s="146"/>
      <c r="L62" s="147"/>
    </row>
    <row r="63" spans="1:12" ht="12.75">
      <c r="A63" s="142">
        <v>10</v>
      </c>
      <c r="B63" s="143" t="s">
        <v>1143</v>
      </c>
      <c r="C63" s="150"/>
      <c r="D63" s="151" t="s">
        <v>1789</v>
      </c>
      <c r="E63" s="122"/>
      <c r="F63" s="122"/>
      <c r="G63" s="122"/>
      <c r="H63" s="122"/>
      <c r="I63" s="122"/>
      <c r="J63" s="122"/>
      <c r="K63" s="146"/>
      <c r="L63" s="147"/>
    </row>
    <row r="64" spans="1:12" ht="12.75">
      <c r="A64" s="142">
        <v>10</v>
      </c>
      <c r="B64" s="143" t="s">
        <v>1143</v>
      </c>
      <c r="C64" s="148"/>
      <c r="D64" s="149" t="s">
        <v>1790</v>
      </c>
      <c r="E64" s="122"/>
      <c r="F64" s="122"/>
      <c r="G64" s="122"/>
      <c r="H64" s="122"/>
      <c r="I64" s="122"/>
      <c r="J64" s="122"/>
      <c r="K64" s="146"/>
      <c r="L64" s="147"/>
    </row>
    <row r="65" spans="1:12" ht="12.75">
      <c r="A65" s="142">
        <v>10</v>
      </c>
      <c r="B65" s="143" t="s">
        <v>1143</v>
      </c>
      <c r="C65" s="148"/>
      <c r="D65" s="149" t="s">
        <v>1791</v>
      </c>
      <c r="E65" s="122"/>
      <c r="F65" s="122"/>
      <c r="G65" s="122"/>
      <c r="H65" s="122"/>
      <c r="I65" s="122"/>
      <c r="J65" s="122"/>
      <c r="K65" s="146"/>
      <c r="L65" s="147"/>
    </row>
    <row r="66" spans="1:12" ht="12.75">
      <c r="A66" s="142">
        <v>10</v>
      </c>
      <c r="B66" s="143" t="s">
        <v>1143</v>
      </c>
      <c r="C66" s="148"/>
      <c r="D66" s="149" t="s">
        <v>1792</v>
      </c>
      <c r="E66" s="122"/>
      <c r="F66" s="122"/>
      <c r="G66" s="122"/>
      <c r="H66" s="122"/>
      <c r="I66" s="122"/>
      <c r="J66" s="122"/>
      <c r="K66" s="146"/>
      <c r="L66" s="147"/>
    </row>
    <row r="67" spans="1:12" ht="12.75">
      <c r="A67" s="142">
        <v>10</v>
      </c>
      <c r="B67" s="143" t="s">
        <v>1143</v>
      </c>
      <c r="C67" s="148"/>
      <c r="D67" s="149" t="s">
        <v>1793</v>
      </c>
      <c r="E67" s="122"/>
      <c r="F67" s="122"/>
      <c r="G67" s="122"/>
      <c r="H67" s="122"/>
      <c r="I67" s="122"/>
      <c r="J67" s="122"/>
      <c r="K67" s="146"/>
      <c r="L67" s="147"/>
    </row>
    <row r="68" spans="1:12" ht="13.5" thickBot="1">
      <c r="A68" s="128" t="s">
        <v>1794</v>
      </c>
      <c r="B68" s="129"/>
      <c r="C68" s="129"/>
      <c r="D68" s="129"/>
      <c r="E68" s="129"/>
      <c r="F68" s="129"/>
      <c r="G68" s="129"/>
      <c r="H68" s="129"/>
      <c r="I68" s="667"/>
      <c r="J68" s="667"/>
      <c r="K68" s="130"/>
      <c r="L68" s="131"/>
    </row>
  </sheetData>
  <sheetProtection/>
  <mergeCells count="2">
    <mergeCell ref="D55:I55"/>
    <mergeCell ref="I68:J6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AU88"/>
  <sheetViews>
    <sheetView zoomScalePageLayoutView="0" workbookViewId="0" topLeftCell="A1">
      <selection activeCell="A42" sqref="A42"/>
    </sheetView>
  </sheetViews>
  <sheetFormatPr defaultColWidth="9.140625" defaultRowHeight="12.75"/>
  <cols>
    <col min="10" max="10" width="14.57421875" style="0" customWidth="1"/>
    <col min="16" max="16" width="10.57421875" style="0" customWidth="1"/>
  </cols>
  <sheetData>
    <row r="1" spans="2:38" ht="12.75">
      <c r="B1" s="64" t="s">
        <v>1366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ht="12.75">
      <c r="B2" s="34" t="s">
        <v>76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2.75">
      <c r="B3" s="34" t="s">
        <v>77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:38" ht="12.75"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2:38" ht="12.75">
      <c r="B5" s="34" t="s">
        <v>78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2:38" ht="12.75">
      <c r="B6" s="3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2:47" ht="12.75">
      <c r="B7" s="33"/>
      <c r="C7" s="35" t="s">
        <v>1367</v>
      </c>
      <c r="D7" s="33"/>
      <c r="E7" s="33"/>
      <c r="F7" s="33"/>
      <c r="G7" s="33"/>
      <c r="H7" s="33"/>
      <c r="I7" s="36"/>
      <c r="J7" s="33"/>
      <c r="K7" s="33"/>
      <c r="L7" s="35" t="s">
        <v>1368</v>
      </c>
      <c r="M7" s="33"/>
      <c r="N7" s="33"/>
      <c r="O7" s="33"/>
      <c r="P7" s="33"/>
      <c r="Q7" s="33"/>
      <c r="R7" s="36"/>
      <c r="S7" s="33"/>
      <c r="T7" s="33"/>
      <c r="U7" s="35" t="s">
        <v>1369</v>
      </c>
      <c r="V7" s="33"/>
      <c r="W7" s="33"/>
      <c r="X7" s="33"/>
      <c r="Y7" s="33"/>
      <c r="Z7" s="33"/>
      <c r="AA7" s="36"/>
      <c r="AB7" s="33"/>
      <c r="AC7" s="33"/>
      <c r="AD7" s="35" t="s">
        <v>318</v>
      </c>
      <c r="AE7" s="33"/>
      <c r="AF7" s="33"/>
      <c r="AG7" s="33"/>
      <c r="AH7" s="33"/>
      <c r="AI7" s="33"/>
      <c r="AJ7" s="36"/>
      <c r="AK7" s="33"/>
      <c r="AL7" s="37"/>
      <c r="AM7" s="38"/>
      <c r="AN7" s="37"/>
      <c r="AO7" s="37"/>
      <c r="AP7" s="37"/>
      <c r="AQ7" s="37"/>
      <c r="AR7" s="37"/>
      <c r="AS7" s="39"/>
      <c r="AT7" s="1"/>
      <c r="AU7" s="1"/>
    </row>
    <row r="8" spans="2:47" ht="13.5" thickBot="1">
      <c r="B8" s="33" t="s">
        <v>83</v>
      </c>
      <c r="C8" s="36" t="s">
        <v>84</v>
      </c>
      <c r="D8" s="36" t="s">
        <v>85</v>
      </c>
      <c r="E8" s="37" t="s">
        <v>86</v>
      </c>
      <c r="F8" s="37" t="s">
        <v>218</v>
      </c>
      <c r="G8" s="33"/>
      <c r="H8" s="33"/>
      <c r="I8" s="40"/>
      <c r="J8" s="33"/>
      <c r="K8" s="33" t="s">
        <v>83</v>
      </c>
      <c r="L8" s="36" t="s">
        <v>84</v>
      </c>
      <c r="M8" s="36" t="s">
        <v>85</v>
      </c>
      <c r="N8" s="33" t="s">
        <v>86</v>
      </c>
      <c r="O8" s="33" t="s">
        <v>218</v>
      </c>
      <c r="P8" s="33"/>
      <c r="Q8" s="33"/>
      <c r="R8" s="40"/>
      <c r="S8" s="33"/>
      <c r="T8" s="33" t="s">
        <v>83</v>
      </c>
      <c r="U8" s="36" t="s">
        <v>84</v>
      </c>
      <c r="V8" s="36" t="s">
        <v>85</v>
      </c>
      <c r="W8" s="33" t="s">
        <v>86</v>
      </c>
      <c r="X8" s="33" t="s">
        <v>218</v>
      </c>
      <c r="Y8" s="33"/>
      <c r="Z8" s="33"/>
      <c r="AA8" s="40"/>
      <c r="AB8" s="33"/>
      <c r="AC8" s="33" t="s">
        <v>83</v>
      </c>
      <c r="AD8" s="36" t="s">
        <v>84</v>
      </c>
      <c r="AE8" s="36" t="s">
        <v>85</v>
      </c>
      <c r="AF8" s="33" t="s">
        <v>86</v>
      </c>
      <c r="AG8" s="33" t="s">
        <v>218</v>
      </c>
      <c r="AH8" s="33"/>
      <c r="AI8" s="33"/>
      <c r="AJ8" s="40"/>
      <c r="AK8" s="33"/>
      <c r="AL8" s="37"/>
      <c r="AM8" s="39"/>
      <c r="AN8" s="39"/>
      <c r="AO8" s="37"/>
      <c r="AP8" s="37"/>
      <c r="AQ8" s="37"/>
      <c r="AR8" s="37"/>
      <c r="AS8" s="41"/>
      <c r="AT8" s="1"/>
      <c r="AU8" s="1"/>
    </row>
    <row r="9" spans="2:47" ht="13.5" thickTop="1">
      <c r="B9" s="42">
        <v>1</v>
      </c>
      <c r="C9" s="43">
        <v>2</v>
      </c>
      <c r="D9" s="43" t="s">
        <v>219</v>
      </c>
      <c r="E9" s="46" t="s">
        <v>1165</v>
      </c>
      <c r="F9" s="46" t="s">
        <v>1166</v>
      </c>
      <c r="G9" s="46"/>
      <c r="H9" s="46"/>
      <c r="I9" s="47"/>
      <c r="J9" s="37"/>
      <c r="K9" s="42">
        <v>1</v>
      </c>
      <c r="L9" s="43">
        <v>2</v>
      </c>
      <c r="M9" s="43" t="s">
        <v>1499</v>
      </c>
      <c r="N9" s="46" t="s">
        <v>1167</v>
      </c>
      <c r="O9" s="46" t="s">
        <v>1166</v>
      </c>
      <c r="P9" s="46"/>
      <c r="Q9" s="46"/>
      <c r="R9" s="47"/>
      <c r="S9" s="37"/>
      <c r="T9" s="42">
        <v>1</v>
      </c>
      <c r="U9" s="43">
        <v>2</v>
      </c>
      <c r="V9" s="43" t="s">
        <v>1686</v>
      </c>
      <c r="W9" s="46" t="s">
        <v>1168</v>
      </c>
      <c r="X9" s="46" t="s">
        <v>1166</v>
      </c>
      <c r="Y9" s="46"/>
      <c r="Z9" s="46"/>
      <c r="AA9" s="47"/>
      <c r="AB9" s="37"/>
      <c r="AC9" s="42">
        <v>1</v>
      </c>
      <c r="AD9" s="43">
        <v>1</v>
      </c>
      <c r="AE9" s="43" t="s">
        <v>1687</v>
      </c>
      <c r="AF9" s="46" t="s">
        <v>1169</v>
      </c>
      <c r="AG9" s="46" t="s">
        <v>1166</v>
      </c>
      <c r="AH9" s="46"/>
      <c r="AI9" s="46"/>
      <c r="AJ9" s="47"/>
      <c r="AK9" s="37"/>
      <c r="AL9" s="60"/>
      <c r="AM9" s="39"/>
      <c r="AN9" s="39"/>
      <c r="AO9" s="37"/>
      <c r="AP9" s="37"/>
      <c r="AQ9" s="37"/>
      <c r="AR9" s="37"/>
      <c r="AS9" s="37"/>
      <c r="AT9" s="1"/>
      <c r="AU9" s="1"/>
    </row>
    <row r="10" spans="2:47" ht="12.75">
      <c r="B10" s="48">
        <v>2</v>
      </c>
      <c r="C10" s="49">
        <v>2</v>
      </c>
      <c r="D10" s="49" t="s">
        <v>219</v>
      </c>
      <c r="E10" s="52" t="s">
        <v>1170</v>
      </c>
      <c r="F10" s="52" t="s">
        <v>1171</v>
      </c>
      <c r="G10" s="52"/>
      <c r="H10" s="52"/>
      <c r="I10" s="53"/>
      <c r="J10" s="37"/>
      <c r="K10" s="48">
        <v>2</v>
      </c>
      <c r="L10" s="49">
        <v>2</v>
      </c>
      <c r="M10" s="49" t="s">
        <v>1499</v>
      </c>
      <c r="N10" s="52" t="s">
        <v>1172</v>
      </c>
      <c r="O10" s="52" t="s">
        <v>1171</v>
      </c>
      <c r="P10" s="52"/>
      <c r="Q10" s="52"/>
      <c r="R10" s="53"/>
      <c r="S10" s="37"/>
      <c r="T10" s="48">
        <v>2</v>
      </c>
      <c r="U10" s="49">
        <v>2</v>
      </c>
      <c r="V10" s="49" t="s">
        <v>1686</v>
      </c>
      <c r="W10" s="52" t="s">
        <v>1173</v>
      </c>
      <c r="X10" s="52" t="s">
        <v>1171</v>
      </c>
      <c r="Y10" s="52"/>
      <c r="Z10" s="52"/>
      <c r="AA10" s="53"/>
      <c r="AB10" s="37"/>
      <c r="AC10" s="48">
        <v>2</v>
      </c>
      <c r="AD10" s="49">
        <v>1</v>
      </c>
      <c r="AE10" s="49" t="s">
        <v>1687</v>
      </c>
      <c r="AF10" s="52" t="s">
        <v>1174</v>
      </c>
      <c r="AG10" s="52" t="s">
        <v>1171</v>
      </c>
      <c r="AH10" s="52"/>
      <c r="AI10" s="52"/>
      <c r="AJ10" s="53"/>
      <c r="AK10" s="37"/>
      <c r="AL10" s="60"/>
      <c r="AM10" s="39"/>
      <c r="AN10" s="39"/>
      <c r="AO10" s="37"/>
      <c r="AP10" s="37"/>
      <c r="AQ10" s="37"/>
      <c r="AR10" s="37"/>
      <c r="AS10" s="37"/>
      <c r="AT10" s="1"/>
      <c r="AU10" s="1"/>
    </row>
    <row r="11" spans="2:47" ht="12.75">
      <c r="B11" s="48">
        <v>3</v>
      </c>
      <c r="C11" s="49">
        <v>2</v>
      </c>
      <c r="D11" s="49" t="s">
        <v>219</v>
      </c>
      <c r="E11" s="52" t="s">
        <v>1175</v>
      </c>
      <c r="F11" s="52" t="s">
        <v>1176</v>
      </c>
      <c r="G11" s="52"/>
      <c r="H11" s="52"/>
      <c r="I11" s="53"/>
      <c r="J11" s="37"/>
      <c r="K11" s="48">
        <v>3</v>
      </c>
      <c r="L11" s="49">
        <v>2</v>
      </c>
      <c r="M11" s="49" t="s">
        <v>1499</v>
      </c>
      <c r="N11" s="52" t="s">
        <v>1177</v>
      </c>
      <c r="O11" s="52" t="s">
        <v>1176</v>
      </c>
      <c r="P11" s="52"/>
      <c r="Q11" s="52"/>
      <c r="R11" s="53"/>
      <c r="S11" s="37"/>
      <c r="T11" s="48">
        <v>3</v>
      </c>
      <c r="U11" s="49">
        <v>2</v>
      </c>
      <c r="V11" s="49" t="s">
        <v>1686</v>
      </c>
      <c r="W11" s="52" t="s">
        <v>888</v>
      </c>
      <c r="X11" s="52" t="s">
        <v>1176</v>
      </c>
      <c r="Y11" s="52"/>
      <c r="Z11" s="52"/>
      <c r="AA11" s="53"/>
      <c r="AB11" s="37"/>
      <c r="AC11" s="48">
        <v>3</v>
      </c>
      <c r="AD11" s="49">
        <v>1</v>
      </c>
      <c r="AE11" s="49" t="s">
        <v>1687</v>
      </c>
      <c r="AF11" s="52" t="s">
        <v>889</v>
      </c>
      <c r="AG11" s="52" t="s">
        <v>1176</v>
      </c>
      <c r="AH11" s="52"/>
      <c r="AI11" s="52"/>
      <c r="AJ11" s="53"/>
      <c r="AK11" s="37"/>
      <c r="AL11" s="60"/>
      <c r="AM11" s="39"/>
      <c r="AN11" s="39"/>
      <c r="AO11" s="37"/>
      <c r="AP11" s="37"/>
      <c r="AQ11" s="37"/>
      <c r="AR11" s="37"/>
      <c r="AS11" s="37"/>
      <c r="AT11" s="1"/>
      <c r="AU11" s="1"/>
    </row>
    <row r="12" spans="2:47" ht="12.75">
      <c r="B12" s="48">
        <v>4</v>
      </c>
      <c r="C12" s="49">
        <v>2</v>
      </c>
      <c r="D12" s="49" t="s">
        <v>219</v>
      </c>
      <c r="E12" s="52" t="s">
        <v>890</v>
      </c>
      <c r="F12" s="52" t="s">
        <v>891</v>
      </c>
      <c r="G12" s="52"/>
      <c r="H12" s="52"/>
      <c r="I12" s="53"/>
      <c r="J12" s="37"/>
      <c r="K12" s="48">
        <v>4</v>
      </c>
      <c r="L12" s="49">
        <v>2</v>
      </c>
      <c r="M12" s="49" t="s">
        <v>1499</v>
      </c>
      <c r="N12" s="52" t="s">
        <v>892</v>
      </c>
      <c r="O12" s="52" t="s">
        <v>891</v>
      </c>
      <c r="P12" s="52"/>
      <c r="Q12" s="52"/>
      <c r="R12" s="53"/>
      <c r="S12" s="37"/>
      <c r="T12" s="48">
        <v>4</v>
      </c>
      <c r="U12" s="49">
        <v>2</v>
      </c>
      <c r="V12" s="49" t="s">
        <v>1686</v>
      </c>
      <c r="W12" s="52" t="s">
        <v>893</v>
      </c>
      <c r="X12" s="52" t="s">
        <v>891</v>
      </c>
      <c r="Y12" s="52"/>
      <c r="Z12" s="52"/>
      <c r="AA12" s="53"/>
      <c r="AB12" s="37"/>
      <c r="AC12" s="48">
        <v>4</v>
      </c>
      <c r="AD12" s="49">
        <v>1</v>
      </c>
      <c r="AE12" s="49" t="s">
        <v>1687</v>
      </c>
      <c r="AF12" s="52" t="s">
        <v>894</v>
      </c>
      <c r="AG12" s="52" t="s">
        <v>891</v>
      </c>
      <c r="AH12" s="52"/>
      <c r="AI12" s="52"/>
      <c r="AJ12" s="53"/>
      <c r="AK12" s="37"/>
      <c r="AL12" s="60"/>
      <c r="AM12" s="39"/>
      <c r="AN12" s="39"/>
      <c r="AO12" s="37"/>
      <c r="AP12" s="37"/>
      <c r="AQ12" s="37"/>
      <c r="AR12" s="37"/>
      <c r="AS12" s="37"/>
      <c r="AT12" s="1"/>
      <c r="AU12" s="1"/>
    </row>
    <row r="13" spans="2:47" ht="12.75">
      <c r="B13" s="48">
        <v>5</v>
      </c>
      <c r="C13" s="49">
        <v>2</v>
      </c>
      <c r="D13" s="49" t="s">
        <v>219</v>
      </c>
      <c r="E13" s="52" t="s">
        <v>895</v>
      </c>
      <c r="F13" s="52" t="s">
        <v>896</v>
      </c>
      <c r="G13" s="52"/>
      <c r="H13" s="52"/>
      <c r="I13" s="53"/>
      <c r="J13" s="37"/>
      <c r="K13" s="48">
        <v>5</v>
      </c>
      <c r="L13" s="49">
        <v>2</v>
      </c>
      <c r="M13" s="49" t="s">
        <v>1499</v>
      </c>
      <c r="N13" s="52" t="s">
        <v>897</v>
      </c>
      <c r="O13" s="52" t="s">
        <v>896</v>
      </c>
      <c r="P13" s="52"/>
      <c r="Q13" s="52"/>
      <c r="R13" s="53"/>
      <c r="S13" s="37"/>
      <c r="T13" s="48">
        <v>5</v>
      </c>
      <c r="U13" s="49">
        <v>2</v>
      </c>
      <c r="V13" s="49" t="s">
        <v>1686</v>
      </c>
      <c r="W13" s="52" t="s">
        <v>898</v>
      </c>
      <c r="X13" s="52" t="s">
        <v>896</v>
      </c>
      <c r="Y13" s="52"/>
      <c r="Z13" s="52"/>
      <c r="AA13" s="53"/>
      <c r="AB13" s="37"/>
      <c r="AC13" s="48">
        <v>5</v>
      </c>
      <c r="AD13" s="49">
        <v>2</v>
      </c>
      <c r="AE13" s="49" t="s">
        <v>1687</v>
      </c>
      <c r="AF13" s="52" t="s">
        <v>899</v>
      </c>
      <c r="AG13" s="52" t="s">
        <v>896</v>
      </c>
      <c r="AH13" s="52"/>
      <c r="AI13" s="52"/>
      <c r="AJ13" s="53"/>
      <c r="AK13" s="37"/>
      <c r="AL13" s="60"/>
      <c r="AM13" s="39"/>
      <c r="AN13" s="39"/>
      <c r="AO13" s="37"/>
      <c r="AP13" s="37"/>
      <c r="AQ13" s="37"/>
      <c r="AR13" s="37"/>
      <c r="AS13" s="37"/>
      <c r="AT13" s="1"/>
      <c r="AU13" s="1"/>
    </row>
    <row r="14" spans="2:47" ht="12.75">
      <c r="B14" s="48">
        <v>6</v>
      </c>
      <c r="C14" s="49">
        <v>2</v>
      </c>
      <c r="D14" s="49" t="s">
        <v>219</v>
      </c>
      <c r="E14" s="52" t="s">
        <v>900</v>
      </c>
      <c r="F14" s="52" t="s">
        <v>901</v>
      </c>
      <c r="G14" s="52"/>
      <c r="H14" s="52"/>
      <c r="I14" s="53"/>
      <c r="J14" s="37"/>
      <c r="K14" s="48">
        <v>6</v>
      </c>
      <c r="L14" s="49">
        <v>2</v>
      </c>
      <c r="M14" s="49" t="s">
        <v>1499</v>
      </c>
      <c r="N14" s="52" t="s">
        <v>902</v>
      </c>
      <c r="O14" s="52" t="s">
        <v>901</v>
      </c>
      <c r="P14" s="52"/>
      <c r="Q14" s="52"/>
      <c r="R14" s="53"/>
      <c r="S14" s="37"/>
      <c r="T14" s="48">
        <v>6</v>
      </c>
      <c r="U14" s="49">
        <v>2</v>
      </c>
      <c r="V14" s="49" t="s">
        <v>1686</v>
      </c>
      <c r="W14" s="52" t="s">
        <v>903</v>
      </c>
      <c r="X14" s="52" t="s">
        <v>901</v>
      </c>
      <c r="Y14" s="52"/>
      <c r="Z14" s="52"/>
      <c r="AA14" s="53"/>
      <c r="AB14" s="37"/>
      <c r="AC14" s="48">
        <v>6</v>
      </c>
      <c r="AD14" s="49">
        <v>1</v>
      </c>
      <c r="AE14" s="49" t="s">
        <v>1687</v>
      </c>
      <c r="AF14" s="52" t="s">
        <v>904</v>
      </c>
      <c r="AG14" s="52" t="s">
        <v>901</v>
      </c>
      <c r="AH14" s="52"/>
      <c r="AI14" s="52"/>
      <c r="AJ14" s="53"/>
      <c r="AK14" s="37"/>
      <c r="AL14" s="60"/>
      <c r="AM14" s="39"/>
      <c r="AN14" s="39"/>
      <c r="AO14" s="37"/>
      <c r="AP14" s="37"/>
      <c r="AQ14" s="37"/>
      <c r="AR14" s="37"/>
      <c r="AS14" s="37"/>
      <c r="AT14" s="1"/>
      <c r="AU14" s="1"/>
    </row>
    <row r="15" spans="2:47" ht="12.75">
      <c r="B15" s="48"/>
      <c r="C15" s="49"/>
      <c r="D15" s="49"/>
      <c r="E15" s="52"/>
      <c r="F15" s="52"/>
      <c r="G15" s="52"/>
      <c r="H15" s="52"/>
      <c r="I15" s="53"/>
      <c r="J15" s="37"/>
      <c r="K15" s="48"/>
      <c r="L15" s="49"/>
      <c r="M15" s="49"/>
      <c r="N15" s="52"/>
      <c r="O15" s="52"/>
      <c r="P15" s="52"/>
      <c r="Q15" s="52"/>
      <c r="R15" s="53"/>
      <c r="S15" s="37"/>
      <c r="T15" s="48"/>
      <c r="U15" s="49"/>
      <c r="V15" s="49"/>
      <c r="W15" s="52"/>
      <c r="X15" s="52"/>
      <c r="Y15" s="52"/>
      <c r="Z15" s="52"/>
      <c r="AA15" s="53"/>
      <c r="AB15" s="37"/>
      <c r="AC15" s="48"/>
      <c r="AD15" s="49"/>
      <c r="AE15" s="49"/>
      <c r="AF15" s="52"/>
      <c r="AG15" s="52"/>
      <c r="AH15" s="52"/>
      <c r="AI15" s="52"/>
      <c r="AJ15" s="53"/>
      <c r="AK15" s="37"/>
      <c r="AL15" s="60"/>
      <c r="AM15" s="39"/>
      <c r="AN15" s="39"/>
      <c r="AO15" s="37"/>
      <c r="AP15" s="37"/>
      <c r="AQ15" s="37"/>
      <c r="AR15" s="37"/>
      <c r="AS15" s="39"/>
      <c r="AT15" s="1"/>
      <c r="AU15" s="1"/>
    </row>
    <row r="16" spans="2:47" ht="12.75">
      <c r="B16" s="48"/>
      <c r="C16" s="49"/>
      <c r="D16" s="49"/>
      <c r="E16" s="52"/>
      <c r="F16" s="52"/>
      <c r="G16" s="52"/>
      <c r="H16" s="52"/>
      <c r="I16" s="53"/>
      <c r="J16" s="37"/>
      <c r="K16" s="48"/>
      <c r="L16" s="49"/>
      <c r="M16" s="49"/>
      <c r="N16" s="52"/>
      <c r="O16" s="52"/>
      <c r="P16" s="52"/>
      <c r="Q16" s="52"/>
      <c r="R16" s="53"/>
      <c r="S16" s="37"/>
      <c r="T16" s="48"/>
      <c r="U16" s="49"/>
      <c r="V16" s="49"/>
      <c r="W16" s="52"/>
      <c r="X16" s="52"/>
      <c r="Y16" s="52"/>
      <c r="Z16" s="52"/>
      <c r="AA16" s="53"/>
      <c r="AB16" s="37"/>
      <c r="AC16" s="48"/>
      <c r="AD16" s="49"/>
      <c r="AE16" s="49"/>
      <c r="AF16" s="52"/>
      <c r="AG16" s="52"/>
      <c r="AH16" s="52"/>
      <c r="AI16" s="52"/>
      <c r="AJ16" s="53"/>
      <c r="AK16" s="37"/>
      <c r="AL16" s="60"/>
      <c r="AM16" s="38"/>
      <c r="AN16" s="37"/>
      <c r="AO16" s="37"/>
      <c r="AP16" s="37"/>
      <c r="AQ16" s="37"/>
      <c r="AR16" s="37"/>
      <c r="AS16" s="41"/>
      <c r="AT16" s="1"/>
      <c r="AU16" s="1"/>
    </row>
    <row r="17" spans="2:47" ht="12.75">
      <c r="B17" s="48">
        <v>7</v>
      </c>
      <c r="C17" s="49">
        <v>2</v>
      </c>
      <c r="D17" s="49" t="s">
        <v>219</v>
      </c>
      <c r="E17" s="52" t="s">
        <v>905</v>
      </c>
      <c r="F17" s="52" t="s">
        <v>906</v>
      </c>
      <c r="G17" s="52"/>
      <c r="H17" s="52"/>
      <c r="I17" s="53"/>
      <c r="J17" s="37"/>
      <c r="K17" s="48">
        <v>7</v>
      </c>
      <c r="L17" s="49">
        <v>2</v>
      </c>
      <c r="M17" s="49" t="s">
        <v>1499</v>
      </c>
      <c r="N17" s="52" t="s">
        <v>907</v>
      </c>
      <c r="O17" s="52" t="s">
        <v>906</v>
      </c>
      <c r="P17" s="52"/>
      <c r="Q17" s="52"/>
      <c r="R17" s="53"/>
      <c r="S17" s="37"/>
      <c r="T17" s="48">
        <v>7</v>
      </c>
      <c r="U17" s="49">
        <v>2</v>
      </c>
      <c r="V17" s="49" t="s">
        <v>1686</v>
      </c>
      <c r="W17" s="52" t="s">
        <v>908</v>
      </c>
      <c r="X17" s="52" t="s">
        <v>906</v>
      </c>
      <c r="Y17" s="52"/>
      <c r="Z17" s="52"/>
      <c r="AA17" s="53"/>
      <c r="AB17" s="37"/>
      <c r="AC17" s="48">
        <v>7</v>
      </c>
      <c r="AD17" s="49">
        <v>1</v>
      </c>
      <c r="AE17" s="49" t="s">
        <v>1687</v>
      </c>
      <c r="AF17" s="52" t="s">
        <v>909</v>
      </c>
      <c r="AG17" s="52" t="s">
        <v>906</v>
      </c>
      <c r="AH17" s="52"/>
      <c r="AI17" s="52"/>
      <c r="AJ17" s="53"/>
      <c r="AK17" s="37"/>
      <c r="AL17" s="60"/>
      <c r="AM17" s="39"/>
      <c r="AN17" s="39"/>
      <c r="AO17" s="37"/>
      <c r="AP17" s="37"/>
      <c r="AQ17" s="37"/>
      <c r="AR17" s="37"/>
      <c r="AS17" s="37"/>
      <c r="AT17" s="1"/>
      <c r="AU17" s="1"/>
    </row>
    <row r="18" spans="2:47" ht="12.75">
      <c r="B18" s="48">
        <v>8</v>
      </c>
      <c r="C18" s="49">
        <v>2</v>
      </c>
      <c r="D18" s="49" t="s">
        <v>219</v>
      </c>
      <c r="E18" s="52" t="s">
        <v>910</v>
      </c>
      <c r="F18" s="52" t="s">
        <v>911</v>
      </c>
      <c r="G18" s="52"/>
      <c r="H18" s="52"/>
      <c r="I18" s="53"/>
      <c r="J18" s="37"/>
      <c r="K18" s="48">
        <v>8</v>
      </c>
      <c r="L18" s="49">
        <v>2</v>
      </c>
      <c r="M18" s="49" t="s">
        <v>1499</v>
      </c>
      <c r="N18" s="52" t="s">
        <v>912</v>
      </c>
      <c r="O18" s="52" t="s">
        <v>911</v>
      </c>
      <c r="P18" s="52"/>
      <c r="Q18" s="52"/>
      <c r="R18" s="53"/>
      <c r="S18" s="37"/>
      <c r="T18" s="48">
        <v>8</v>
      </c>
      <c r="U18" s="49">
        <v>2</v>
      </c>
      <c r="V18" s="49" t="s">
        <v>1686</v>
      </c>
      <c r="W18" s="52" t="s">
        <v>913</v>
      </c>
      <c r="X18" s="52" t="s">
        <v>911</v>
      </c>
      <c r="Y18" s="52"/>
      <c r="Z18" s="52"/>
      <c r="AA18" s="53"/>
      <c r="AB18" s="37"/>
      <c r="AC18" s="48">
        <v>8</v>
      </c>
      <c r="AD18" s="49">
        <v>1</v>
      </c>
      <c r="AE18" s="49" t="s">
        <v>1687</v>
      </c>
      <c r="AF18" s="52" t="s">
        <v>914</v>
      </c>
      <c r="AG18" s="52" t="s">
        <v>911</v>
      </c>
      <c r="AH18" s="52"/>
      <c r="AI18" s="52"/>
      <c r="AJ18" s="53"/>
      <c r="AK18" s="37"/>
      <c r="AL18" s="60"/>
      <c r="AM18" s="39"/>
      <c r="AN18" s="39"/>
      <c r="AO18" s="37"/>
      <c r="AP18" s="37"/>
      <c r="AQ18" s="37"/>
      <c r="AR18" s="37"/>
      <c r="AS18" s="37"/>
      <c r="AT18" s="1"/>
      <c r="AU18" s="1"/>
    </row>
    <row r="19" spans="2:47" ht="13.5" thickBot="1">
      <c r="B19" s="48">
        <v>9</v>
      </c>
      <c r="C19" s="49">
        <v>2</v>
      </c>
      <c r="D19" s="49" t="s">
        <v>219</v>
      </c>
      <c r="E19" s="52" t="s">
        <v>915</v>
      </c>
      <c r="F19" s="52" t="s">
        <v>916</v>
      </c>
      <c r="G19" s="52"/>
      <c r="H19" s="52"/>
      <c r="I19" s="53"/>
      <c r="J19" s="37"/>
      <c r="K19" s="48">
        <v>9</v>
      </c>
      <c r="L19" s="49">
        <v>2</v>
      </c>
      <c r="M19" s="49" t="s">
        <v>1499</v>
      </c>
      <c r="N19" s="52" t="s">
        <v>917</v>
      </c>
      <c r="O19" s="52" t="s">
        <v>916</v>
      </c>
      <c r="P19" s="52"/>
      <c r="Q19" s="52"/>
      <c r="R19" s="53"/>
      <c r="S19" s="37"/>
      <c r="T19" s="54">
        <v>9</v>
      </c>
      <c r="U19" s="55">
        <v>2</v>
      </c>
      <c r="V19" s="55" t="s">
        <v>1686</v>
      </c>
      <c r="W19" s="58" t="s">
        <v>918</v>
      </c>
      <c r="X19" s="58" t="s">
        <v>916</v>
      </c>
      <c r="Y19" s="58"/>
      <c r="Z19" s="58"/>
      <c r="AA19" s="59"/>
      <c r="AB19" s="37"/>
      <c r="AC19" s="54">
        <v>9</v>
      </c>
      <c r="AD19" s="55">
        <v>1</v>
      </c>
      <c r="AE19" s="55" t="s">
        <v>1687</v>
      </c>
      <c r="AF19" s="58" t="s">
        <v>919</v>
      </c>
      <c r="AG19" s="58" t="s">
        <v>916</v>
      </c>
      <c r="AH19" s="58"/>
      <c r="AI19" s="58"/>
      <c r="AJ19" s="59"/>
      <c r="AK19" s="37"/>
      <c r="AL19" s="60"/>
      <c r="AM19" s="39"/>
      <c r="AN19" s="39"/>
      <c r="AO19" s="37"/>
      <c r="AP19" s="37"/>
      <c r="AQ19" s="37"/>
      <c r="AR19" s="37"/>
      <c r="AS19" s="37"/>
      <c r="AT19" s="1"/>
      <c r="AU19" s="1"/>
    </row>
    <row r="20" spans="2:47" ht="13.5" thickTop="1">
      <c r="B20" s="48"/>
      <c r="C20" s="49"/>
      <c r="D20" s="49"/>
      <c r="E20" s="52"/>
      <c r="F20" s="52"/>
      <c r="G20" s="52"/>
      <c r="H20" s="52"/>
      <c r="I20" s="53"/>
      <c r="J20" s="37"/>
      <c r="K20" s="48"/>
      <c r="L20" s="49"/>
      <c r="M20" s="49"/>
      <c r="N20" s="52"/>
      <c r="O20" s="52"/>
      <c r="P20" s="52"/>
      <c r="Q20" s="52"/>
      <c r="R20" s="53"/>
      <c r="S20" s="37"/>
      <c r="T20" s="60"/>
      <c r="U20" s="39"/>
      <c r="V20" s="39"/>
      <c r="W20" s="37"/>
      <c r="X20" s="37"/>
      <c r="Y20" s="37"/>
      <c r="Z20" s="37"/>
      <c r="AA20" s="36"/>
      <c r="AB20" s="37"/>
      <c r="AC20" s="60"/>
      <c r="AD20" s="39"/>
      <c r="AE20" s="39"/>
      <c r="AF20" s="37"/>
      <c r="AG20" s="37"/>
      <c r="AH20" s="37"/>
      <c r="AI20" s="37"/>
      <c r="AJ20" s="36"/>
      <c r="AK20" s="37"/>
      <c r="AL20" s="60"/>
      <c r="AM20" s="39"/>
      <c r="AN20" s="39"/>
      <c r="AO20" s="37"/>
      <c r="AP20" s="37"/>
      <c r="AQ20" s="37"/>
      <c r="AR20" s="37"/>
      <c r="AS20" s="39"/>
      <c r="AT20" s="1"/>
      <c r="AU20" s="1"/>
    </row>
    <row r="21" spans="2:47" ht="13.5" thickBot="1">
      <c r="B21" s="48"/>
      <c r="C21" s="49"/>
      <c r="D21" s="49"/>
      <c r="E21" s="52"/>
      <c r="F21" s="52"/>
      <c r="G21" s="52"/>
      <c r="H21" s="52"/>
      <c r="I21" s="53"/>
      <c r="J21" s="37"/>
      <c r="K21" s="48"/>
      <c r="L21" s="49"/>
      <c r="M21" s="49"/>
      <c r="N21" s="52"/>
      <c r="O21" s="52"/>
      <c r="P21" s="52"/>
      <c r="Q21" s="52"/>
      <c r="R21" s="53"/>
      <c r="S21" s="37"/>
      <c r="T21" s="60"/>
      <c r="U21" s="38" t="s">
        <v>327</v>
      </c>
      <c r="V21" s="39"/>
      <c r="W21" s="37"/>
      <c r="X21" s="37"/>
      <c r="Y21" s="37"/>
      <c r="Z21" s="37"/>
      <c r="AA21" s="41"/>
      <c r="AB21" s="37"/>
      <c r="AC21" s="60"/>
      <c r="AD21" s="38" t="s">
        <v>328</v>
      </c>
      <c r="AE21" s="39"/>
      <c r="AF21" s="37"/>
      <c r="AG21" s="37"/>
      <c r="AH21" s="37"/>
      <c r="AI21" s="37"/>
      <c r="AJ21" s="41"/>
      <c r="AK21" s="37"/>
      <c r="AL21" s="60"/>
      <c r="AM21" s="38"/>
      <c r="AN21" s="39"/>
      <c r="AO21" s="37"/>
      <c r="AP21" s="37"/>
      <c r="AQ21" s="37"/>
      <c r="AR21" s="37"/>
      <c r="AS21" s="41"/>
      <c r="AT21" s="1"/>
      <c r="AU21" s="1"/>
    </row>
    <row r="22" spans="2:47" ht="13.5" thickTop="1">
      <c r="B22" s="48">
        <v>10</v>
      </c>
      <c r="C22" s="49">
        <v>2</v>
      </c>
      <c r="D22" s="49" t="s">
        <v>219</v>
      </c>
      <c r="E22" s="52" t="s">
        <v>329</v>
      </c>
      <c r="F22" s="52" t="s">
        <v>330</v>
      </c>
      <c r="G22" s="52"/>
      <c r="H22" s="52"/>
      <c r="I22" s="53"/>
      <c r="J22" s="37"/>
      <c r="K22" s="48">
        <v>10</v>
      </c>
      <c r="L22" s="49">
        <v>2</v>
      </c>
      <c r="M22" s="49" t="s">
        <v>1499</v>
      </c>
      <c r="N22" s="52" t="s">
        <v>331</v>
      </c>
      <c r="O22" s="52" t="s">
        <v>330</v>
      </c>
      <c r="P22" s="52"/>
      <c r="Q22" s="52"/>
      <c r="R22" s="53"/>
      <c r="S22" s="37"/>
      <c r="T22" s="42">
        <v>10</v>
      </c>
      <c r="U22" s="43">
        <v>2</v>
      </c>
      <c r="V22" s="43" t="s">
        <v>1686</v>
      </c>
      <c r="W22" s="46" t="s">
        <v>1037</v>
      </c>
      <c r="X22" s="46" t="s">
        <v>330</v>
      </c>
      <c r="Y22" s="46"/>
      <c r="Z22" s="46"/>
      <c r="AA22" s="47"/>
      <c r="AB22" s="37"/>
      <c r="AC22" s="42">
        <v>10</v>
      </c>
      <c r="AD22" s="43">
        <v>2</v>
      </c>
      <c r="AE22" s="43" t="s">
        <v>1687</v>
      </c>
      <c r="AF22" s="46" t="s">
        <v>1038</v>
      </c>
      <c r="AG22" s="46" t="s">
        <v>330</v>
      </c>
      <c r="AH22" s="46"/>
      <c r="AI22" s="46"/>
      <c r="AJ22" s="47"/>
      <c r="AK22" s="37"/>
      <c r="AL22" s="60"/>
      <c r="AM22" s="39"/>
      <c r="AN22" s="39"/>
      <c r="AO22" s="37"/>
      <c r="AP22" s="37"/>
      <c r="AQ22" s="37"/>
      <c r="AR22" s="37"/>
      <c r="AS22" s="37"/>
      <c r="AT22" s="1"/>
      <c r="AU22" s="1"/>
    </row>
    <row r="23" spans="2:47" ht="12.75">
      <c r="B23" s="48">
        <v>11</v>
      </c>
      <c r="C23" s="49">
        <v>2</v>
      </c>
      <c r="D23" s="49" t="s">
        <v>219</v>
      </c>
      <c r="E23" s="52" t="s">
        <v>1039</v>
      </c>
      <c r="F23" s="52" t="s">
        <v>1040</v>
      </c>
      <c r="G23" s="52"/>
      <c r="H23" s="52"/>
      <c r="I23" s="53"/>
      <c r="J23" s="37"/>
      <c r="K23" s="48">
        <v>11</v>
      </c>
      <c r="L23" s="49">
        <v>2</v>
      </c>
      <c r="M23" s="49" t="s">
        <v>1499</v>
      </c>
      <c r="N23" s="52" t="s">
        <v>1041</v>
      </c>
      <c r="O23" s="52" t="s">
        <v>1040</v>
      </c>
      <c r="P23" s="52"/>
      <c r="Q23" s="52"/>
      <c r="R23" s="53"/>
      <c r="S23" s="37"/>
      <c r="T23" s="48">
        <v>11</v>
      </c>
      <c r="U23" s="49">
        <v>2</v>
      </c>
      <c r="V23" s="49" t="s">
        <v>1686</v>
      </c>
      <c r="W23" s="52" t="s">
        <v>1042</v>
      </c>
      <c r="X23" s="52" t="s">
        <v>1040</v>
      </c>
      <c r="Y23" s="52"/>
      <c r="Z23" s="52"/>
      <c r="AA23" s="53"/>
      <c r="AB23" s="37"/>
      <c r="AC23" s="48">
        <v>11</v>
      </c>
      <c r="AD23" s="49">
        <v>1</v>
      </c>
      <c r="AE23" s="49" t="s">
        <v>1687</v>
      </c>
      <c r="AF23" s="52" t="s">
        <v>1043</v>
      </c>
      <c r="AG23" s="52" t="s">
        <v>1040</v>
      </c>
      <c r="AH23" s="52"/>
      <c r="AI23" s="52"/>
      <c r="AJ23" s="53"/>
      <c r="AK23" s="37"/>
      <c r="AL23" s="60"/>
      <c r="AM23" s="39"/>
      <c r="AN23" s="39"/>
      <c r="AO23" s="37"/>
      <c r="AP23" s="37"/>
      <c r="AQ23" s="37"/>
      <c r="AR23" s="37"/>
      <c r="AS23" s="37"/>
      <c r="AT23" s="1"/>
      <c r="AU23" s="1"/>
    </row>
    <row r="24" spans="2:47" ht="12.75">
      <c r="B24" s="48">
        <v>12</v>
      </c>
      <c r="C24" s="49">
        <v>2</v>
      </c>
      <c r="D24" s="49" t="s">
        <v>219</v>
      </c>
      <c r="E24" s="52" t="s">
        <v>1044</v>
      </c>
      <c r="F24" s="52" t="s">
        <v>1045</v>
      </c>
      <c r="G24" s="52"/>
      <c r="H24" s="52"/>
      <c r="I24" s="53"/>
      <c r="J24" s="37"/>
      <c r="K24" s="48">
        <v>12</v>
      </c>
      <c r="L24" s="49">
        <v>2</v>
      </c>
      <c r="M24" s="49" t="s">
        <v>1499</v>
      </c>
      <c r="N24" s="52" t="s">
        <v>1046</v>
      </c>
      <c r="O24" s="52" t="s">
        <v>1045</v>
      </c>
      <c r="P24" s="52"/>
      <c r="Q24" s="52"/>
      <c r="R24" s="53"/>
      <c r="S24" s="37"/>
      <c r="T24" s="48">
        <v>12</v>
      </c>
      <c r="U24" s="49">
        <v>2</v>
      </c>
      <c r="V24" s="49" t="s">
        <v>1686</v>
      </c>
      <c r="W24" s="52" t="s">
        <v>1047</v>
      </c>
      <c r="X24" s="52" t="s">
        <v>1045</v>
      </c>
      <c r="Y24" s="52"/>
      <c r="Z24" s="52"/>
      <c r="AA24" s="53"/>
      <c r="AB24" s="37"/>
      <c r="AC24" s="48">
        <v>12</v>
      </c>
      <c r="AD24" s="49">
        <v>1</v>
      </c>
      <c r="AE24" s="49" t="s">
        <v>1687</v>
      </c>
      <c r="AF24" s="52" t="s">
        <v>1048</v>
      </c>
      <c r="AG24" s="52" t="s">
        <v>1045</v>
      </c>
      <c r="AH24" s="52"/>
      <c r="AI24" s="52"/>
      <c r="AJ24" s="53"/>
      <c r="AK24" s="37"/>
      <c r="AL24" s="60"/>
      <c r="AM24" s="39"/>
      <c r="AN24" s="39"/>
      <c r="AO24" s="37"/>
      <c r="AP24" s="37"/>
      <c r="AQ24" s="37"/>
      <c r="AR24" s="37"/>
      <c r="AS24" s="37"/>
      <c r="AT24" s="1"/>
      <c r="AU24" s="1"/>
    </row>
    <row r="25" spans="2:47" ht="12.75">
      <c r="B25" s="48"/>
      <c r="C25" s="49"/>
      <c r="D25" s="49"/>
      <c r="E25" s="52"/>
      <c r="F25" s="52"/>
      <c r="G25" s="52"/>
      <c r="H25" s="52"/>
      <c r="I25" s="53"/>
      <c r="J25" s="37"/>
      <c r="K25" s="48"/>
      <c r="L25" s="49"/>
      <c r="M25" s="49"/>
      <c r="N25" s="52"/>
      <c r="O25" s="52"/>
      <c r="P25" s="52"/>
      <c r="Q25" s="52"/>
      <c r="R25" s="53"/>
      <c r="S25" s="37"/>
      <c r="T25" s="48"/>
      <c r="U25" s="49"/>
      <c r="V25" s="49"/>
      <c r="W25" s="52"/>
      <c r="X25" s="52"/>
      <c r="Y25" s="52"/>
      <c r="Z25" s="52"/>
      <c r="AA25" s="53"/>
      <c r="AB25" s="37"/>
      <c r="AC25" s="48"/>
      <c r="AD25" s="49"/>
      <c r="AE25" s="49"/>
      <c r="AF25" s="52"/>
      <c r="AG25" s="52"/>
      <c r="AH25" s="52"/>
      <c r="AI25" s="52"/>
      <c r="AJ25" s="53"/>
      <c r="AK25" s="37"/>
      <c r="AL25" s="60"/>
      <c r="AM25" s="39"/>
      <c r="AN25" s="39"/>
      <c r="AO25" s="37"/>
      <c r="AP25" s="37"/>
      <c r="AQ25" s="37"/>
      <c r="AR25" s="37"/>
      <c r="AS25" s="39"/>
      <c r="AT25" s="1"/>
      <c r="AU25" s="1"/>
    </row>
    <row r="26" spans="2:47" ht="12.75">
      <c r="B26" s="48"/>
      <c r="C26" s="49"/>
      <c r="D26" s="49"/>
      <c r="E26" s="52"/>
      <c r="F26" s="52"/>
      <c r="G26" s="52"/>
      <c r="H26" s="52"/>
      <c r="I26" s="53"/>
      <c r="J26" s="37"/>
      <c r="K26" s="48"/>
      <c r="L26" s="49"/>
      <c r="M26" s="49"/>
      <c r="N26" s="52"/>
      <c r="O26" s="52"/>
      <c r="P26" s="52"/>
      <c r="Q26" s="52"/>
      <c r="R26" s="53"/>
      <c r="S26" s="37"/>
      <c r="T26" s="48"/>
      <c r="U26" s="49"/>
      <c r="V26" s="49"/>
      <c r="W26" s="52"/>
      <c r="X26" s="52"/>
      <c r="Y26" s="52"/>
      <c r="Z26" s="52"/>
      <c r="AA26" s="53"/>
      <c r="AB26" s="37"/>
      <c r="AC26" s="48"/>
      <c r="AD26" s="49"/>
      <c r="AE26" s="49"/>
      <c r="AF26" s="52"/>
      <c r="AG26" s="52"/>
      <c r="AH26" s="52"/>
      <c r="AI26" s="52"/>
      <c r="AJ26" s="53"/>
      <c r="AK26" s="37"/>
      <c r="AL26" s="60"/>
      <c r="AM26" s="38"/>
      <c r="AN26" s="37"/>
      <c r="AO26" s="37"/>
      <c r="AP26" s="37"/>
      <c r="AQ26" s="37"/>
      <c r="AR26" s="37"/>
      <c r="AS26" s="41"/>
      <c r="AT26" s="1"/>
      <c r="AU26" s="1"/>
    </row>
    <row r="27" spans="2:47" ht="12.75">
      <c r="B27" s="48">
        <v>13</v>
      </c>
      <c r="C27" s="49">
        <v>2</v>
      </c>
      <c r="D27" s="49" t="s">
        <v>219</v>
      </c>
      <c r="E27" s="52" t="s">
        <v>1049</v>
      </c>
      <c r="F27" s="52" t="s">
        <v>1050</v>
      </c>
      <c r="G27" s="52"/>
      <c r="H27" s="52"/>
      <c r="I27" s="53"/>
      <c r="J27" s="37"/>
      <c r="K27" s="48">
        <v>13</v>
      </c>
      <c r="L27" s="49">
        <v>2</v>
      </c>
      <c r="M27" s="49" t="s">
        <v>1499</v>
      </c>
      <c r="N27" s="52" t="s">
        <v>1051</v>
      </c>
      <c r="O27" s="52" t="s">
        <v>1050</v>
      </c>
      <c r="P27" s="52"/>
      <c r="Q27" s="52"/>
      <c r="R27" s="53"/>
      <c r="S27" s="37"/>
      <c r="T27" s="48">
        <v>13</v>
      </c>
      <c r="U27" s="49">
        <v>2</v>
      </c>
      <c r="V27" s="49" t="s">
        <v>1686</v>
      </c>
      <c r="W27" s="52" t="s">
        <v>1052</v>
      </c>
      <c r="X27" s="52" t="s">
        <v>1050</v>
      </c>
      <c r="Y27" s="52"/>
      <c r="Z27" s="52"/>
      <c r="AA27" s="53"/>
      <c r="AB27" s="37"/>
      <c r="AC27" s="48">
        <v>13</v>
      </c>
      <c r="AD27" s="49">
        <v>1</v>
      </c>
      <c r="AE27" s="49" t="s">
        <v>1687</v>
      </c>
      <c r="AF27" s="52" t="s">
        <v>1053</v>
      </c>
      <c r="AG27" s="52" t="s">
        <v>1050</v>
      </c>
      <c r="AH27" s="52"/>
      <c r="AI27" s="52"/>
      <c r="AJ27" s="53"/>
      <c r="AK27" s="37"/>
      <c r="AL27" s="60"/>
      <c r="AM27" s="39"/>
      <c r="AN27" s="39"/>
      <c r="AO27" s="37"/>
      <c r="AP27" s="37"/>
      <c r="AQ27" s="37"/>
      <c r="AR27" s="37"/>
      <c r="AS27" s="37"/>
      <c r="AT27" s="1"/>
      <c r="AU27" s="1"/>
    </row>
    <row r="28" spans="2:47" ht="12.75">
      <c r="B28" s="48">
        <v>14</v>
      </c>
      <c r="C28" s="49">
        <v>2</v>
      </c>
      <c r="D28" s="49" t="s">
        <v>219</v>
      </c>
      <c r="E28" s="52" t="s">
        <v>1054</v>
      </c>
      <c r="F28" s="52" t="s">
        <v>204</v>
      </c>
      <c r="G28" s="52"/>
      <c r="H28" s="52"/>
      <c r="I28" s="53"/>
      <c r="J28" s="37"/>
      <c r="K28" s="48">
        <v>14</v>
      </c>
      <c r="L28" s="49">
        <v>2</v>
      </c>
      <c r="M28" s="49" t="s">
        <v>1499</v>
      </c>
      <c r="N28" s="52" t="s">
        <v>205</v>
      </c>
      <c r="O28" s="52" t="s">
        <v>204</v>
      </c>
      <c r="P28" s="52"/>
      <c r="Q28" s="52"/>
      <c r="R28" s="53"/>
      <c r="S28" s="37"/>
      <c r="T28" s="48">
        <v>14</v>
      </c>
      <c r="U28" s="49">
        <v>2</v>
      </c>
      <c r="V28" s="49" t="s">
        <v>1686</v>
      </c>
      <c r="W28" s="52" t="s">
        <v>206</v>
      </c>
      <c r="X28" s="52" t="s">
        <v>204</v>
      </c>
      <c r="Y28" s="52"/>
      <c r="Z28" s="52"/>
      <c r="AA28" s="53"/>
      <c r="AB28" s="37"/>
      <c r="AC28" s="48">
        <v>14</v>
      </c>
      <c r="AD28" s="49">
        <v>1</v>
      </c>
      <c r="AE28" s="49" t="s">
        <v>1687</v>
      </c>
      <c r="AF28" s="52" t="s">
        <v>1056</v>
      </c>
      <c r="AG28" s="52" t="s">
        <v>204</v>
      </c>
      <c r="AH28" s="358"/>
      <c r="AI28" s="52"/>
      <c r="AJ28" s="53"/>
      <c r="AK28" s="37"/>
      <c r="AL28" s="60"/>
      <c r="AM28" s="39"/>
      <c r="AN28" s="39"/>
      <c r="AO28" s="37"/>
      <c r="AP28" s="37"/>
      <c r="AQ28" s="37"/>
      <c r="AR28" s="37"/>
      <c r="AS28" s="37"/>
      <c r="AT28" s="1"/>
      <c r="AU28" s="1"/>
    </row>
    <row r="29" spans="2:47" ht="12.75">
      <c r="B29" s="48">
        <v>15</v>
      </c>
      <c r="C29" s="49">
        <v>2</v>
      </c>
      <c r="D29" s="49" t="s">
        <v>219</v>
      </c>
      <c r="E29" s="52" t="s">
        <v>1057</v>
      </c>
      <c r="F29" s="52" t="s">
        <v>606</v>
      </c>
      <c r="G29" s="52"/>
      <c r="H29" s="52"/>
      <c r="I29" s="53"/>
      <c r="J29" s="37"/>
      <c r="K29" s="48">
        <v>15</v>
      </c>
      <c r="L29" s="49">
        <v>2</v>
      </c>
      <c r="M29" s="49" t="s">
        <v>1499</v>
      </c>
      <c r="N29" s="52" t="s">
        <v>607</v>
      </c>
      <c r="O29" s="52" t="s">
        <v>606</v>
      </c>
      <c r="P29" s="52"/>
      <c r="Q29" s="52"/>
      <c r="R29" s="53"/>
      <c r="S29" s="37"/>
      <c r="T29" s="48">
        <v>15</v>
      </c>
      <c r="U29" s="49">
        <v>2</v>
      </c>
      <c r="V29" s="49" t="s">
        <v>1686</v>
      </c>
      <c r="W29" s="52" t="s">
        <v>608</v>
      </c>
      <c r="X29" s="52" t="s">
        <v>606</v>
      </c>
      <c r="Y29" s="52"/>
      <c r="Z29" s="52"/>
      <c r="AA29" s="53"/>
      <c r="AB29" s="37"/>
      <c r="AC29" s="48">
        <v>15</v>
      </c>
      <c r="AD29" s="49">
        <v>1</v>
      </c>
      <c r="AE29" s="49" t="s">
        <v>1687</v>
      </c>
      <c r="AF29" s="52" t="s">
        <v>609</v>
      </c>
      <c r="AG29" s="52" t="s">
        <v>606</v>
      </c>
      <c r="AH29" s="52"/>
      <c r="AI29" s="52"/>
      <c r="AJ29" s="53"/>
      <c r="AK29" s="37"/>
      <c r="AL29" s="60"/>
      <c r="AM29" s="39"/>
      <c r="AN29" s="39"/>
      <c r="AO29" s="37"/>
      <c r="AP29" s="37"/>
      <c r="AQ29" s="37"/>
      <c r="AR29" s="37"/>
      <c r="AS29" s="37"/>
      <c r="AT29" s="1"/>
      <c r="AU29" s="1"/>
    </row>
    <row r="30" spans="2:47" ht="12.75">
      <c r="B30" s="48">
        <v>16</v>
      </c>
      <c r="C30" s="49">
        <v>2</v>
      </c>
      <c r="D30" s="49" t="s">
        <v>219</v>
      </c>
      <c r="E30" s="52" t="s">
        <v>610</v>
      </c>
      <c r="F30" s="52" t="s">
        <v>611</v>
      </c>
      <c r="G30" s="52"/>
      <c r="H30" s="52"/>
      <c r="I30" s="53"/>
      <c r="J30" s="37"/>
      <c r="K30" s="48">
        <v>16</v>
      </c>
      <c r="L30" s="49">
        <v>2</v>
      </c>
      <c r="M30" s="49" t="s">
        <v>1499</v>
      </c>
      <c r="N30" s="52" t="s">
        <v>612</v>
      </c>
      <c r="O30" s="52" t="s">
        <v>611</v>
      </c>
      <c r="P30" s="52"/>
      <c r="Q30" s="52"/>
      <c r="R30" s="53"/>
      <c r="S30" s="37"/>
      <c r="T30" s="48">
        <v>16</v>
      </c>
      <c r="U30" s="49">
        <v>2</v>
      </c>
      <c r="V30" s="49" t="s">
        <v>1686</v>
      </c>
      <c r="W30" s="52" t="s">
        <v>613</v>
      </c>
      <c r="X30" s="52" t="s">
        <v>611</v>
      </c>
      <c r="Y30" s="52"/>
      <c r="Z30" s="52"/>
      <c r="AA30" s="53"/>
      <c r="AB30" s="37"/>
      <c r="AC30" s="48">
        <v>16</v>
      </c>
      <c r="AD30" s="49">
        <v>1</v>
      </c>
      <c r="AE30" s="49" t="s">
        <v>1687</v>
      </c>
      <c r="AF30" s="52" t="s">
        <v>614</v>
      </c>
      <c r="AG30" s="52" t="s">
        <v>611</v>
      </c>
      <c r="AH30" s="52"/>
      <c r="AI30" s="52"/>
      <c r="AJ30" s="53"/>
      <c r="AK30" s="37"/>
      <c r="AL30" s="60"/>
      <c r="AM30" s="39"/>
      <c r="AN30" s="39"/>
      <c r="AO30" s="37"/>
      <c r="AP30" s="37"/>
      <c r="AQ30" s="37"/>
      <c r="AR30" s="37"/>
      <c r="AS30" s="37"/>
      <c r="AT30" s="1"/>
      <c r="AU30" s="1"/>
    </row>
    <row r="31" spans="2:47" ht="12.75">
      <c r="B31" s="48">
        <v>17</v>
      </c>
      <c r="C31" s="49">
        <v>2</v>
      </c>
      <c r="D31" s="49" t="s">
        <v>219</v>
      </c>
      <c r="E31" s="52" t="s">
        <v>615</v>
      </c>
      <c r="F31" s="52" t="s">
        <v>616</v>
      </c>
      <c r="G31" s="52"/>
      <c r="H31" s="52"/>
      <c r="I31" s="53"/>
      <c r="J31" s="37"/>
      <c r="K31" s="48">
        <v>17</v>
      </c>
      <c r="L31" s="49">
        <v>2</v>
      </c>
      <c r="M31" s="49" t="s">
        <v>1499</v>
      </c>
      <c r="N31" s="52" t="s">
        <v>617</v>
      </c>
      <c r="O31" s="52" t="s">
        <v>616</v>
      </c>
      <c r="P31" s="52"/>
      <c r="Q31" s="52"/>
      <c r="R31" s="53"/>
      <c r="S31" s="37"/>
      <c r="T31" s="48">
        <v>17</v>
      </c>
      <c r="U31" s="49">
        <v>2</v>
      </c>
      <c r="V31" s="49" t="s">
        <v>1686</v>
      </c>
      <c r="W31" s="52" t="s">
        <v>618</v>
      </c>
      <c r="X31" s="52" t="s">
        <v>616</v>
      </c>
      <c r="Y31" s="52"/>
      <c r="Z31" s="52"/>
      <c r="AA31" s="53"/>
      <c r="AB31" s="37"/>
      <c r="AC31" s="48">
        <v>17</v>
      </c>
      <c r="AD31" s="49">
        <v>1</v>
      </c>
      <c r="AE31" s="49" t="s">
        <v>1687</v>
      </c>
      <c r="AF31" s="52" t="s">
        <v>619</v>
      </c>
      <c r="AG31" s="52" t="s">
        <v>616</v>
      </c>
      <c r="AH31" s="52"/>
      <c r="AI31" s="52"/>
      <c r="AJ31" s="53"/>
      <c r="AK31" s="37"/>
      <c r="AL31" s="60"/>
      <c r="AM31" s="39"/>
      <c r="AN31" s="39"/>
      <c r="AO31" s="37"/>
      <c r="AP31" s="37"/>
      <c r="AQ31" s="37"/>
      <c r="AR31" s="37"/>
      <c r="AS31" s="37"/>
      <c r="AT31" s="1"/>
      <c r="AU31" s="1"/>
    </row>
    <row r="32" spans="2:47" ht="13.5" thickBot="1">
      <c r="B32" s="48">
        <v>18</v>
      </c>
      <c r="C32" s="49">
        <v>2</v>
      </c>
      <c r="D32" s="49" t="s">
        <v>219</v>
      </c>
      <c r="E32" s="52" t="s">
        <v>620</v>
      </c>
      <c r="F32" s="52" t="s">
        <v>621</v>
      </c>
      <c r="G32" s="52"/>
      <c r="H32" s="52"/>
      <c r="I32" s="53"/>
      <c r="J32" s="37"/>
      <c r="K32" s="54">
        <v>18</v>
      </c>
      <c r="L32" s="55">
        <v>2</v>
      </c>
      <c r="M32" s="55" t="s">
        <v>1499</v>
      </c>
      <c r="N32" s="58" t="s">
        <v>622</v>
      </c>
      <c r="O32" s="58" t="s">
        <v>621</v>
      </c>
      <c r="P32" s="58"/>
      <c r="Q32" s="58"/>
      <c r="R32" s="59"/>
      <c r="S32" s="37"/>
      <c r="T32" s="54">
        <v>18</v>
      </c>
      <c r="U32" s="55">
        <v>2</v>
      </c>
      <c r="V32" s="55" t="s">
        <v>1686</v>
      </c>
      <c r="W32" s="58" t="s">
        <v>623</v>
      </c>
      <c r="X32" s="58" t="s">
        <v>621</v>
      </c>
      <c r="Y32" s="58"/>
      <c r="Z32" s="58"/>
      <c r="AA32" s="59"/>
      <c r="AB32" s="37"/>
      <c r="AC32" s="54">
        <v>18</v>
      </c>
      <c r="AD32" s="55">
        <v>1</v>
      </c>
      <c r="AE32" s="55" t="s">
        <v>1687</v>
      </c>
      <c r="AF32" s="58" t="s">
        <v>624</v>
      </c>
      <c r="AG32" s="58" t="s">
        <v>621</v>
      </c>
      <c r="AH32" s="58"/>
      <c r="AI32" s="58"/>
      <c r="AJ32" s="59"/>
      <c r="AK32" s="37"/>
      <c r="AL32" s="60"/>
      <c r="AM32" s="39"/>
      <c r="AN32" s="39"/>
      <c r="AO32" s="37"/>
      <c r="AP32" s="37"/>
      <c r="AQ32" s="37"/>
      <c r="AR32" s="37"/>
      <c r="AS32" s="37"/>
      <c r="AT32" s="1"/>
      <c r="AU32" s="1"/>
    </row>
    <row r="33" spans="2:47" ht="13.5" thickTop="1">
      <c r="B33" s="48"/>
      <c r="C33" s="49"/>
      <c r="D33" s="49"/>
      <c r="E33" s="52"/>
      <c r="F33" s="52"/>
      <c r="G33" s="52"/>
      <c r="H33" s="52"/>
      <c r="I33" s="53"/>
      <c r="J33" s="37"/>
      <c r="K33" s="37"/>
      <c r="L33" s="39"/>
      <c r="M33" s="39"/>
      <c r="N33" s="37"/>
      <c r="O33" s="37"/>
      <c r="P33" s="37"/>
      <c r="Q33" s="37"/>
      <c r="R33" s="36"/>
      <c r="S33" s="37"/>
      <c r="T33" s="60"/>
      <c r="U33" s="39"/>
      <c r="V33" s="39"/>
      <c r="W33" s="37"/>
      <c r="X33" s="37"/>
      <c r="Y33" s="37"/>
      <c r="Z33" s="37"/>
      <c r="AA33" s="36"/>
      <c r="AB33" s="37"/>
      <c r="AC33" s="60"/>
      <c r="AD33" s="39"/>
      <c r="AE33" s="39"/>
      <c r="AF33" s="37"/>
      <c r="AG33" s="37"/>
      <c r="AH33" s="37"/>
      <c r="AI33" s="37"/>
      <c r="AJ33" s="36"/>
      <c r="AK33" s="37"/>
      <c r="AL33" s="60"/>
      <c r="AM33" s="39"/>
      <c r="AN33" s="39"/>
      <c r="AO33" s="37"/>
      <c r="AP33" s="37"/>
      <c r="AQ33" s="37"/>
      <c r="AR33" s="37"/>
      <c r="AS33" s="39"/>
      <c r="AT33" s="1"/>
      <c r="AU33" s="1"/>
    </row>
    <row r="34" spans="2:47" ht="13.5" thickBot="1">
      <c r="B34" s="48"/>
      <c r="C34" s="49"/>
      <c r="D34" s="49"/>
      <c r="E34" s="52"/>
      <c r="F34" s="52"/>
      <c r="G34" s="52"/>
      <c r="H34" s="52"/>
      <c r="I34" s="53"/>
      <c r="J34" s="37"/>
      <c r="K34" s="37"/>
      <c r="L34" s="38" t="s">
        <v>625</v>
      </c>
      <c r="M34" s="39"/>
      <c r="N34" s="37"/>
      <c r="O34" s="37"/>
      <c r="P34" s="37"/>
      <c r="Q34" s="37"/>
      <c r="R34" s="41"/>
      <c r="S34" s="37"/>
      <c r="T34" s="60"/>
      <c r="U34" s="38" t="s">
        <v>626</v>
      </c>
      <c r="V34" s="39"/>
      <c r="W34" s="37"/>
      <c r="X34" s="37"/>
      <c r="Y34" s="37"/>
      <c r="Z34" s="37"/>
      <c r="AA34" s="41"/>
      <c r="AB34" s="37"/>
      <c r="AC34" s="60"/>
      <c r="AD34" s="38" t="s">
        <v>1888</v>
      </c>
      <c r="AE34" s="39"/>
      <c r="AF34" s="37"/>
      <c r="AG34" s="37"/>
      <c r="AH34" s="37"/>
      <c r="AI34" s="37"/>
      <c r="AJ34" s="41"/>
      <c r="AK34" s="37"/>
      <c r="AL34" s="60"/>
      <c r="AM34" s="38"/>
      <c r="AN34" s="37"/>
      <c r="AO34" s="37"/>
      <c r="AP34" s="37"/>
      <c r="AQ34" s="37"/>
      <c r="AR34" s="37"/>
      <c r="AS34" s="41"/>
      <c r="AT34" s="1"/>
      <c r="AU34" s="1"/>
    </row>
    <row r="35" spans="2:47" ht="13.5" thickTop="1">
      <c r="B35" s="48">
        <v>19</v>
      </c>
      <c r="C35" s="49">
        <v>2</v>
      </c>
      <c r="D35" s="49" t="s">
        <v>219</v>
      </c>
      <c r="E35" s="52" t="s">
        <v>986</v>
      </c>
      <c r="F35" s="52" t="s">
        <v>987</v>
      </c>
      <c r="G35" s="52"/>
      <c r="H35" s="52"/>
      <c r="I35" s="53"/>
      <c r="J35" s="37"/>
      <c r="K35" s="42">
        <v>19</v>
      </c>
      <c r="L35" s="43">
        <v>2</v>
      </c>
      <c r="M35" s="43" t="s">
        <v>1499</v>
      </c>
      <c r="N35" s="46" t="s">
        <v>988</v>
      </c>
      <c r="O35" s="46" t="s">
        <v>987</v>
      </c>
      <c r="P35" s="46"/>
      <c r="Q35" s="46"/>
      <c r="R35" s="47"/>
      <c r="S35" s="37"/>
      <c r="T35" s="42">
        <v>19</v>
      </c>
      <c r="U35" s="43">
        <v>2</v>
      </c>
      <c r="V35" s="43" t="s">
        <v>1686</v>
      </c>
      <c r="W35" s="46" t="s">
        <v>989</v>
      </c>
      <c r="X35" s="46" t="s">
        <v>987</v>
      </c>
      <c r="Y35" s="46"/>
      <c r="Z35" s="46"/>
      <c r="AA35" s="47"/>
      <c r="AB35" s="37"/>
      <c r="AC35" s="42">
        <v>19</v>
      </c>
      <c r="AD35" s="43">
        <v>1</v>
      </c>
      <c r="AE35" s="43" t="s">
        <v>1687</v>
      </c>
      <c r="AF35" s="46" t="s">
        <v>990</v>
      </c>
      <c r="AG35" s="46" t="s">
        <v>987</v>
      </c>
      <c r="AH35" s="46"/>
      <c r="AI35" s="46"/>
      <c r="AJ35" s="47"/>
      <c r="AK35" s="37"/>
      <c r="AL35" s="60"/>
      <c r="AM35" s="39"/>
      <c r="AN35" s="39"/>
      <c r="AO35" s="37"/>
      <c r="AP35" s="37"/>
      <c r="AQ35" s="37"/>
      <c r="AR35" s="37"/>
      <c r="AS35" s="37"/>
      <c r="AT35" s="37"/>
      <c r="AU35" s="1"/>
    </row>
    <row r="36" spans="2:47" ht="12.75">
      <c r="B36" s="48">
        <v>20</v>
      </c>
      <c r="C36" s="49">
        <v>2</v>
      </c>
      <c r="D36" s="49" t="s">
        <v>219</v>
      </c>
      <c r="E36" s="52" t="s">
        <v>991</v>
      </c>
      <c r="F36" s="52" t="s">
        <v>992</v>
      </c>
      <c r="G36" s="52"/>
      <c r="H36" s="52"/>
      <c r="I36" s="53"/>
      <c r="J36" s="37"/>
      <c r="K36" s="48">
        <v>20</v>
      </c>
      <c r="L36" s="49">
        <v>2</v>
      </c>
      <c r="M36" s="49" t="s">
        <v>1499</v>
      </c>
      <c r="N36" s="52" t="s">
        <v>993</v>
      </c>
      <c r="O36" s="52" t="s">
        <v>992</v>
      </c>
      <c r="P36" s="52"/>
      <c r="Q36" s="52"/>
      <c r="R36" s="53"/>
      <c r="S36" s="37"/>
      <c r="T36" s="48">
        <v>20</v>
      </c>
      <c r="U36" s="49">
        <v>2</v>
      </c>
      <c r="V36" s="49" t="s">
        <v>1686</v>
      </c>
      <c r="W36" s="52" t="s">
        <v>994</v>
      </c>
      <c r="X36" s="52" t="s">
        <v>992</v>
      </c>
      <c r="Y36" s="52"/>
      <c r="Z36" s="52"/>
      <c r="AA36" s="53"/>
      <c r="AB36" s="37"/>
      <c r="AC36" s="48">
        <v>20</v>
      </c>
      <c r="AD36" s="49">
        <v>2</v>
      </c>
      <c r="AE36" s="49" t="s">
        <v>1687</v>
      </c>
      <c r="AF36" s="52" t="s">
        <v>995</v>
      </c>
      <c r="AG36" s="52" t="s">
        <v>992</v>
      </c>
      <c r="AH36" s="52"/>
      <c r="AI36" s="52"/>
      <c r="AJ36" s="53"/>
      <c r="AK36" s="37"/>
      <c r="AL36" s="60"/>
      <c r="AM36" s="39"/>
      <c r="AN36" s="39"/>
      <c r="AO36" s="37"/>
      <c r="AP36" s="37"/>
      <c r="AQ36" s="37"/>
      <c r="AR36" s="37"/>
      <c r="AS36" s="37"/>
      <c r="AT36" s="37"/>
      <c r="AU36" s="1"/>
    </row>
    <row r="37" spans="2:47" ht="12.75">
      <c r="B37" s="48">
        <v>21</v>
      </c>
      <c r="C37" s="49">
        <v>2</v>
      </c>
      <c r="D37" s="49" t="s">
        <v>219</v>
      </c>
      <c r="E37" s="52" t="s">
        <v>996</v>
      </c>
      <c r="F37" s="52" t="s">
        <v>997</v>
      </c>
      <c r="G37" s="52"/>
      <c r="H37" s="52"/>
      <c r="I37" s="53"/>
      <c r="J37" s="37"/>
      <c r="K37" s="48">
        <v>21</v>
      </c>
      <c r="L37" s="49">
        <v>2</v>
      </c>
      <c r="M37" s="49" t="s">
        <v>1499</v>
      </c>
      <c r="N37" s="52" t="s">
        <v>1641</v>
      </c>
      <c r="O37" s="52" t="s">
        <v>997</v>
      </c>
      <c r="P37" s="52"/>
      <c r="Q37" s="52"/>
      <c r="R37" s="53"/>
      <c r="S37" s="37"/>
      <c r="T37" s="48">
        <v>21</v>
      </c>
      <c r="U37" s="49">
        <v>2</v>
      </c>
      <c r="V37" s="49" t="s">
        <v>1686</v>
      </c>
      <c r="W37" s="52" t="s">
        <v>1723</v>
      </c>
      <c r="X37" s="52" t="s">
        <v>997</v>
      </c>
      <c r="Y37" s="52"/>
      <c r="Z37" s="52"/>
      <c r="AA37" s="53"/>
      <c r="AB37" s="37"/>
      <c r="AC37" s="48">
        <v>21</v>
      </c>
      <c r="AD37" s="49">
        <v>1</v>
      </c>
      <c r="AE37" s="49" t="s">
        <v>1687</v>
      </c>
      <c r="AF37" s="52" t="s">
        <v>1724</v>
      </c>
      <c r="AG37" s="52" t="s">
        <v>997</v>
      </c>
      <c r="AH37" s="52"/>
      <c r="AI37" s="52"/>
      <c r="AJ37" s="53"/>
      <c r="AK37" s="37"/>
      <c r="AL37" s="60"/>
      <c r="AM37" s="39"/>
      <c r="AN37" s="39"/>
      <c r="AO37" s="37"/>
      <c r="AP37" s="37"/>
      <c r="AQ37" s="37"/>
      <c r="AR37" s="37"/>
      <c r="AS37" s="37"/>
      <c r="AT37" s="37"/>
      <c r="AU37" s="1"/>
    </row>
    <row r="38" spans="2:47" ht="12.75">
      <c r="B38" s="48">
        <v>22</v>
      </c>
      <c r="C38" s="49">
        <v>2</v>
      </c>
      <c r="D38" s="49" t="s">
        <v>219</v>
      </c>
      <c r="E38" s="52" t="s">
        <v>1725</v>
      </c>
      <c r="F38" s="52" t="s">
        <v>1159</v>
      </c>
      <c r="G38" s="52"/>
      <c r="H38" s="52"/>
      <c r="I38" s="53"/>
      <c r="J38" s="37"/>
      <c r="K38" s="48">
        <v>22</v>
      </c>
      <c r="L38" s="49">
        <v>2</v>
      </c>
      <c r="M38" s="49" t="s">
        <v>1499</v>
      </c>
      <c r="N38" s="52" t="s">
        <v>1160</v>
      </c>
      <c r="O38" s="52" t="s">
        <v>1159</v>
      </c>
      <c r="P38" s="52"/>
      <c r="Q38" s="52"/>
      <c r="R38" s="53"/>
      <c r="S38" s="37"/>
      <c r="T38" s="48">
        <v>22</v>
      </c>
      <c r="U38" s="49">
        <v>2</v>
      </c>
      <c r="V38" s="49" t="s">
        <v>1686</v>
      </c>
      <c r="W38" s="52" t="s">
        <v>1161</v>
      </c>
      <c r="X38" s="52" t="s">
        <v>1159</v>
      </c>
      <c r="Y38" s="52"/>
      <c r="Z38" s="52"/>
      <c r="AA38" s="53"/>
      <c r="AB38" s="37"/>
      <c r="AC38" s="48">
        <v>22</v>
      </c>
      <c r="AD38" s="49">
        <v>1</v>
      </c>
      <c r="AE38" s="49" t="s">
        <v>1687</v>
      </c>
      <c r="AF38" s="52" t="s">
        <v>1287</v>
      </c>
      <c r="AG38" s="52" t="s">
        <v>1159</v>
      </c>
      <c r="AH38" s="52"/>
      <c r="AI38" s="52"/>
      <c r="AJ38" s="53"/>
      <c r="AK38" s="37"/>
      <c r="AL38" s="60"/>
      <c r="AM38" s="39"/>
      <c r="AN38" s="39"/>
      <c r="AO38" s="37"/>
      <c r="AP38" s="37"/>
      <c r="AQ38" s="37"/>
      <c r="AR38" s="37"/>
      <c r="AS38" s="37"/>
      <c r="AT38" s="37"/>
      <c r="AU38" s="1"/>
    </row>
    <row r="39" spans="2:47" ht="12.75">
      <c r="B39" s="48">
        <v>23</v>
      </c>
      <c r="C39" s="49">
        <v>2</v>
      </c>
      <c r="D39" s="49" t="s">
        <v>219</v>
      </c>
      <c r="E39" s="52" t="s">
        <v>1288</v>
      </c>
      <c r="F39" s="52" t="s">
        <v>1289</v>
      </c>
      <c r="G39" s="52"/>
      <c r="H39" s="52"/>
      <c r="I39" s="53"/>
      <c r="J39" s="37"/>
      <c r="K39" s="48">
        <v>23</v>
      </c>
      <c r="L39" s="49">
        <v>2</v>
      </c>
      <c r="M39" s="49" t="s">
        <v>1499</v>
      </c>
      <c r="N39" s="52" t="s">
        <v>1290</v>
      </c>
      <c r="O39" s="52" t="s">
        <v>1289</v>
      </c>
      <c r="P39" s="52"/>
      <c r="Q39" s="52"/>
      <c r="R39" s="53"/>
      <c r="S39" s="37"/>
      <c r="T39" s="48">
        <v>23</v>
      </c>
      <c r="U39" s="49">
        <v>2</v>
      </c>
      <c r="V39" s="49" t="s">
        <v>1686</v>
      </c>
      <c r="W39" s="52" t="s">
        <v>1795</v>
      </c>
      <c r="X39" s="52" t="s">
        <v>1289</v>
      </c>
      <c r="Y39" s="52"/>
      <c r="Z39" s="52"/>
      <c r="AA39" s="53"/>
      <c r="AB39" s="37"/>
      <c r="AC39" s="48">
        <v>23</v>
      </c>
      <c r="AD39" s="49">
        <v>1</v>
      </c>
      <c r="AE39" s="49" t="s">
        <v>1687</v>
      </c>
      <c r="AF39" s="52" t="s">
        <v>1796</v>
      </c>
      <c r="AG39" s="52" t="s">
        <v>1289</v>
      </c>
      <c r="AH39" s="52"/>
      <c r="AI39" s="52"/>
      <c r="AJ39" s="53"/>
      <c r="AK39" s="37"/>
      <c r="AL39" s="60"/>
      <c r="AM39" s="39"/>
      <c r="AN39" s="39"/>
      <c r="AO39" s="37"/>
      <c r="AP39" s="37"/>
      <c r="AQ39" s="37"/>
      <c r="AR39" s="37"/>
      <c r="AS39" s="37"/>
      <c r="AT39" s="37"/>
      <c r="AU39" s="1"/>
    </row>
    <row r="40" spans="2:47" ht="12.75">
      <c r="B40" s="48">
        <v>24</v>
      </c>
      <c r="C40" s="49">
        <v>2</v>
      </c>
      <c r="D40" s="49" t="s">
        <v>219</v>
      </c>
      <c r="E40" s="52" t="s">
        <v>1797</v>
      </c>
      <c r="F40" s="52" t="s">
        <v>1642</v>
      </c>
      <c r="G40" s="52"/>
      <c r="H40" s="52"/>
      <c r="I40" s="53"/>
      <c r="J40" s="37"/>
      <c r="K40" s="48">
        <v>24</v>
      </c>
      <c r="L40" s="49">
        <v>2</v>
      </c>
      <c r="M40" s="49" t="s">
        <v>1499</v>
      </c>
      <c r="N40" s="52" t="s">
        <v>1798</v>
      </c>
      <c r="O40" s="52" t="s">
        <v>1642</v>
      </c>
      <c r="P40" s="52"/>
      <c r="Q40" s="52"/>
      <c r="R40" s="53"/>
      <c r="S40" s="37"/>
      <c r="T40" s="48">
        <v>24</v>
      </c>
      <c r="U40" s="49">
        <v>2</v>
      </c>
      <c r="V40" s="49" t="s">
        <v>1686</v>
      </c>
      <c r="W40" s="52" t="s">
        <v>1799</v>
      </c>
      <c r="X40" s="52" t="s">
        <v>1642</v>
      </c>
      <c r="Y40" s="52"/>
      <c r="Z40" s="52"/>
      <c r="AA40" s="53"/>
      <c r="AB40" s="37"/>
      <c r="AC40" s="48">
        <v>24</v>
      </c>
      <c r="AD40" s="49">
        <v>1</v>
      </c>
      <c r="AE40" s="49" t="s">
        <v>1687</v>
      </c>
      <c r="AF40" s="52" t="s">
        <v>1800</v>
      </c>
      <c r="AG40" s="52" t="s">
        <v>1642</v>
      </c>
      <c r="AH40" s="52"/>
      <c r="AI40" s="52"/>
      <c r="AJ40" s="53"/>
      <c r="AK40" s="37"/>
      <c r="AL40" s="60"/>
      <c r="AM40" s="39"/>
      <c r="AN40" s="39"/>
      <c r="AO40" s="37"/>
      <c r="AP40" s="37"/>
      <c r="AQ40" s="37"/>
      <c r="AR40" s="37"/>
      <c r="AS40" s="37"/>
      <c r="AT40" s="37"/>
      <c r="AU40" s="1"/>
    </row>
    <row r="41" spans="2:47" ht="12.75">
      <c r="B41" s="48"/>
      <c r="C41" s="49"/>
      <c r="D41" s="49"/>
      <c r="E41" s="52"/>
      <c r="F41" s="52"/>
      <c r="G41" s="52"/>
      <c r="H41" s="52"/>
      <c r="I41" s="53"/>
      <c r="J41" s="37"/>
      <c r="K41" s="48"/>
      <c r="L41" s="49"/>
      <c r="M41" s="49"/>
      <c r="N41" s="52"/>
      <c r="O41" s="52"/>
      <c r="P41" s="52"/>
      <c r="Q41" s="52"/>
      <c r="R41" s="53"/>
      <c r="S41" s="37"/>
      <c r="T41" s="48"/>
      <c r="U41" s="49"/>
      <c r="V41" s="49"/>
      <c r="W41" s="52"/>
      <c r="X41" s="52"/>
      <c r="Y41" s="52"/>
      <c r="Z41" s="52"/>
      <c r="AA41" s="53"/>
      <c r="AB41" s="37"/>
      <c r="AC41" s="48"/>
      <c r="AD41" s="49"/>
      <c r="AE41" s="49"/>
      <c r="AF41" s="52"/>
      <c r="AG41" s="52"/>
      <c r="AH41" s="52"/>
      <c r="AI41" s="52"/>
      <c r="AJ41" s="53"/>
      <c r="AK41" s="37"/>
      <c r="AL41" s="60"/>
      <c r="AM41" s="39"/>
      <c r="AN41" s="39"/>
      <c r="AO41" s="37"/>
      <c r="AP41" s="37"/>
      <c r="AQ41" s="37"/>
      <c r="AR41" s="37"/>
      <c r="AS41" s="39"/>
      <c r="AT41" s="37"/>
      <c r="AU41" s="1"/>
    </row>
    <row r="42" spans="2:47" ht="12.75">
      <c r="B42" s="48"/>
      <c r="C42" s="49"/>
      <c r="D42" s="49"/>
      <c r="E42" s="52"/>
      <c r="F42" s="52"/>
      <c r="G42" s="52"/>
      <c r="H42" s="52"/>
      <c r="I42" s="53"/>
      <c r="J42" s="37"/>
      <c r="K42" s="48"/>
      <c r="L42" s="49"/>
      <c r="M42" s="49"/>
      <c r="N42" s="52"/>
      <c r="O42" s="52"/>
      <c r="P42" s="52"/>
      <c r="Q42" s="52"/>
      <c r="R42" s="53"/>
      <c r="S42" s="37"/>
      <c r="T42" s="48"/>
      <c r="U42" s="49"/>
      <c r="V42" s="49"/>
      <c r="W42" s="52"/>
      <c r="X42" s="52"/>
      <c r="Y42" s="52"/>
      <c r="Z42" s="52"/>
      <c r="AA42" s="53"/>
      <c r="AB42" s="37"/>
      <c r="AC42" s="48"/>
      <c r="AD42" s="49"/>
      <c r="AE42" s="49"/>
      <c r="AF42" s="52"/>
      <c r="AG42" s="52"/>
      <c r="AH42" s="52"/>
      <c r="AI42" s="52"/>
      <c r="AJ42" s="53"/>
      <c r="AK42" s="37"/>
      <c r="AL42" s="60"/>
      <c r="AM42" s="38"/>
      <c r="AN42" s="37"/>
      <c r="AO42" s="37"/>
      <c r="AP42" s="37"/>
      <c r="AQ42" s="37"/>
      <c r="AR42" s="37"/>
      <c r="AS42" s="41"/>
      <c r="AT42" s="37"/>
      <c r="AU42" s="1"/>
    </row>
    <row r="43" spans="2:47" ht="12.75">
      <c r="B43" s="48">
        <v>25</v>
      </c>
      <c r="C43" s="49">
        <v>2</v>
      </c>
      <c r="D43" s="49" t="s">
        <v>219</v>
      </c>
      <c r="E43" s="52" t="s">
        <v>5</v>
      </c>
      <c r="F43" s="52" t="s">
        <v>6</v>
      </c>
      <c r="G43" s="52"/>
      <c r="H43" s="52"/>
      <c r="I43" s="53"/>
      <c r="J43" s="37"/>
      <c r="K43" s="48">
        <v>25</v>
      </c>
      <c r="L43" s="49">
        <v>2</v>
      </c>
      <c r="M43" s="49" t="s">
        <v>1499</v>
      </c>
      <c r="N43" s="52" t="s">
        <v>7</v>
      </c>
      <c r="O43" s="52" t="s">
        <v>6</v>
      </c>
      <c r="P43" s="52"/>
      <c r="Q43" s="52"/>
      <c r="R43" s="53"/>
      <c r="S43" s="37"/>
      <c r="T43" s="48">
        <v>25</v>
      </c>
      <c r="U43" s="49">
        <v>2</v>
      </c>
      <c r="V43" s="49" t="s">
        <v>1686</v>
      </c>
      <c r="W43" s="52" t="s">
        <v>8</v>
      </c>
      <c r="X43" s="52" t="s">
        <v>6</v>
      </c>
      <c r="Y43" s="52"/>
      <c r="Z43" s="52"/>
      <c r="AA43" s="53"/>
      <c r="AB43" s="37"/>
      <c r="AC43" s="48">
        <v>25</v>
      </c>
      <c r="AD43" s="49">
        <v>1</v>
      </c>
      <c r="AE43" s="49" t="s">
        <v>1687</v>
      </c>
      <c r="AF43" s="52" t="s">
        <v>1225</v>
      </c>
      <c r="AG43" s="52" t="s">
        <v>6</v>
      </c>
      <c r="AH43" s="52"/>
      <c r="AI43" s="52"/>
      <c r="AJ43" s="53"/>
      <c r="AK43" s="37"/>
      <c r="AL43" s="60"/>
      <c r="AM43" s="39"/>
      <c r="AN43" s="39"/>
      <c r="AO43" s="37"/>
      <c r="AP43" s="37"/>
      <c r="AQ43" s="37"/>
      <c r="AR43" s="37"/>
      <c r="AS43" s="37"/>
      <c r="AT43" s="37"/>
      <c r="AU43" s="1"/>
    </row>
    <row r="44" spans="2:47" ht="12.75">
      <c r="B44" s="48">
        <v>26</v>
      </c>
      <c r="C44" s="49">
        <v>2</v>
      </c>
      <c r="D44" s="49" t="s">
        <v>219</v>
      </c>
      <c r="E44" s="52" t="s">
        <v>1226</v>
      </c>
      <c r="F44" s="52" t="s">
        <v>1227</v>
      </c>
      <c r="G44" s="52"/>
      <c r="H44" s="52"/>
      <c r="I44" s="53"/>
      <c r="J44" s="37"/>
      <c r="K44" s="48">
        <v>26</v>
      </c>
      <c r="L44" s="49">
        <v>2</v>
      </c>
      <c r="M44" s="49" t="s">
        <v>1499</v>
      </c>
      <c r="N44" s="52" t="s">
        <v>1228</v>
      </c>
      <c r="O44" s="52" t="s">
        <v>1227</v>
      </c>
      <c r="P44" s="52"/>
      <c r="Q44" s="52"/>
      <c r="R44" s="53"/>
      <c r="S44" s="37"/>
      <c r="T44" s="48">
        <v>26</v>
      </c>
      <c r="U44" s="49">
        <v>2</v>
      </c>
      <c r="V44" s="49" t="s">
        <v>1686</v>
      </c>
      <c r="W44" s="52" t="s">
        <v>1229</v>
      </c>
      <c r="X44" s="52" t="s">
        <v>1227</v>
      </c>
      <c r="Y44" s="52"/>
      <c r="Z44" s="52"/>
      <c r="AA44" s="53"/>
      <c r="AB44" s="37"/>
      <c r="AC44" s="48">
        <v>26</v>
      </c>
      <c r="AD44" s="49">
        <v>1</v>
      </c>
      <c r="AE44" s="49" t="s">
        <v>1687</v>
      </c>
      <c r="AF44" s="52" t="s">
        <v>847</v>
      </c>
      <c r="AG44" s="52" t="s">
        <v>1227</v>
      </c>
      <c r="AH44" s="52"/>
      <c r="AI44" s="52"/>
      <c r="AJ44" s="53"/>
      <c r="AK44" s="37"/>
      <c r="AL44" s="60"/>
      <c r="AM44" s="39"/>
      <c r="AN44" s="39"/>
      <c r="AO44" s="37"/>
      <c r="AP44" s="37"/>
      <c r="AQ44" s="37"/>
      <c r="AR44" s="37"/>
      <c r="AS44" s="37"/>
      <c r="AT44" s="62"/>
      <c r="AU44" s="1"/>
    </row>
    <row r="45" spans="2:47" ht="13.5" thickBot="1">
      <c r="B45" s="48">
        <v>27</v>
      </c>
      <c r="C45" s="49">
        <v>2</v>
      </c>
      <c r="D45" s="49" t="s">
        <v>219</v>
      </c>
      <c r="E45" s="52" t="s">
        <v>848</v>
      </c>
      <c r="F45" s="52" t="s">
        <v>849</v>
      </c>
      <c r="G45" s="52"/>
      <c r="H45" s="52"/>
      <c r="I45" s="53"/>
      <c r="J45" s="37"/>
      <c r="K45" s="48">
        <v>27</v>
      </c>
      <c r="L45" s="49">
        <v>2</v>
      </c>
      <c r="M45" s="49" t="s">
        <v>1499</v>
      </c>
      <c r="N45" s="52" t="s">
        <v>1106</v>
      </c>
      <c r="O45" s="52" t="s">
        <v>849</v>
      </c>
      <c r="P45" s="52"/>
      <c r="Q45" s="52"/>
      <c r="R45" s="53"/>
      <c r="S45" s="37"/>
      <c r="T45" s="54">
        <v>27</v>
      </c>
      <c r="U45" s="55">
        <v>2</v>
      </c>
      <c r="V45" s="55" t="s">
        <v>1686</v>
      </c>
      <c r="W45" s="58" t="s">
        <v>1107</v>
      </c>
      <c r="X45" s="58" t="s">
        <v>849</v>
      </c>
      <c r="Y45" s="58"/>
      <c r="Z45" s="58"/>
      <c r="AA45" s="59"/>
      <c r="AB45" s="37"/>
      <c r="AC45" s="54">
        <v>27</v>
      </c>
      <c r="AD45" s="55">
        <v>1</v>
      </c>
      <c r="AE45" s="55" t="s">
        <v>1687</v>
      </c>
      <c r="AF45" s="58" t="s">
        <v>1108</v>
      </c>
      <c r="AG45" s="58" t="s">
        <v>849</v>
      </c>
      <c r="AH45" s="58"/>
      <c r="AI45" s="58"/>
      <c r="AJ45" s="59"/>
      <c r="AK45" s="37"/>
      <c r="AL45" s="60"/>
      <c r="AM45" s="39"/>
      <c r="AN45" s="39"/>
      <c r="AO45" s="37"/>
      <c r="AP45" s="37"/>
      <c r="AQ45" s="37"/>
      <c r="AR45" s="37"/>
      <c r="AS45" s="37"/>
      <c r="AT45" s="63"/>
      <c r="AU45" s="1"/>
    </row>
    <row r="46" spans="2:47" ht="13.5" thickTop="1">
      <c r="B46" s="48"/>
      <c r="C46" s="49"/>
      <c r="D46" s="49"/>
      <c r="E46" s="52"/>
      <c r="F46" s="52"/>
      <c r="G46" s="52"/>
      <c r="H46" s="52"/>
      <c r="I46" s="53"/>
      <c r="J46" s="37"/>
      <c r="K46" s="48"/>
      <c r="L46" s="49"/>
      <c r="M46" s="49"/>
      <c r="N46" s="52"/>
      <c r="O46" s="52"/>
      <c r="P46" s="52"/>
      <c r="Q46" s="52"/>
      <c r="R46" s="53"/>
      <c r="S46" s="37"/>
      <c r="T46" s="60"/>
      <c r="U46" s="39"/>
      <c r="V46" s="39"/>
      <c r="W46" s="37"/>
      <c r="X46" s="37"/>
      <c r="Y46" s="37"/>
      <c r="Z46" s="37"/>
      <c r="AA46" s="36"/>
      <c r="AB46" s="37"/>
      <c r="AC46" s="60"/>
      <c r="AD46" s="39"/>
      <c r="AE46" s="39"/>
      <c r="AF46" s="37"/>
      <c r="AG46" s="37"/>
      <c r="AH46" s="37"/>
      <c r="AI46" s="37"/>
      <c r="AJ46" s="36"/>
      <c r="AK46" s="37"/>
      <c r="AL46" s="60"/>
      <c r="AM46" s="39"/>
      <c r="AN46" s="39"/>
      <c r="AO46" s="37"/>
      <c r="AP46" s="37"/>
      <c r="AQ46" s="37"/>
      <c r="AR46" s="37"/>
      <c r="AS46" s="39"/>
      <c r="AT46" s="63"/>
      <c r="AU46" s="1"/>
    </row>
    <row r="47" spans="2:47" ht="13.5" thickBot="1">
      <c r="B47" s="48"/>
      <c r="C47" s="49"/>
      <c r="D47" s="49"/>
      <c r="E47" s="52"/>
      <c r="F47" s="52"/>
      <c r="G47" s="52"/>
      <c r="H47" s="52"/>
      <c r="I47" s="53"/>
      <c r="J47" s="37"/>
      <c r="K47" s="48"/>
      <c r="L47" s="49"/>
      <c r="M47" s="49"/>
      <c r="N47" s="52"/>
      <c r="O47" s="52"/>
      <c r="P47" s="52"/>
      <c r="Q47" s="52"/>
      <c r="R47" s="53"/>
      <c r="S47" s="37"/>
      <c r="T47" s="60"/>
      <c r="U47" s="38" t="s">
        <v>1109</v>
      </c>
      <c r="V47" s="39"/>
      <c r="W47" s="37"/>
      <c r="X47" s="37"/>
      <c r="Y47" s="37"/>
      <c r="Z47" s="37"/>
      <c r="AA47" s="41"/>
      <c r="AB47" s="37"/>
      <c r="AC47" s="60"/>
      <c r="AD47" s="38" t="s">
        <v>1110</v>
      </c>
      <c r="AE47" s="39"/>
      <c r="AF47" s="37"/>
      <c r="AG47" s="37"/>
      <c r="AH47" s="37"/>
      <c r="AI47" s="37"/>
      <c r="AJ47" s="41"/>
      <c r="AK47" s="37"/>
      <c r="AL47" s="60"/>
      <c r="AM47" s="38"/>
      <c r="AN47" s="39"/>
      <c r="AO47" s="37"/>
      <c r="AP47" s="37"/>
      <c r="AQ47" s="37"/>
      <c r="AR47" s="37"/>
      <c r="AS47" s="41"/>
      <c r="AT47" s="63"/>
      <c r="AU47" s="1"/>
    </row>
    <row r="48" spans="2:47" ht="13.5" thickTop="1">
      <c r="B48" s="48">
        <v>28</v>
      </c>
      <c r="C48" s="49">
        <v>2</v>
      </c>
      <c r="D48" s="49" t="s">
        <v>219</v>
      </c>
      <c r="E48" s="52" t="s">
        <v>1111</v>
      </c>
      <c r="F48" s="52" t="s">
        <v>1112</v>
      </c>
      <c r="G48" s="52"/>
      <c r="H48" s="52"/>
      <c r="I48" s="53"/>
      <c r="J48" s="37"/>
      <c r="K48" s="48">
        <v>28</v>
      </c>
      <c r="L48" s="49">
        <v>2</v>
      </c>
      <c r="M48" s="49" t="s">
        <v>1499</v>
      </c>
      <c r="N48" s="52" t="s">
        <v>1113</v>
      </c>
      <c r="O48" s="52" t="s">
        <v>1112</v>
      </c>
      <c r="P48" s="52"/>
      <c r="Q48" s="52"/>
      <c r="R48" s="53"/>
      <c r="S48" s="37"/>
      <c r="T48" s="42">
        <v>28</v>
      </c>
      <c r="U48" s="43">
        <v>2</v>
      </c>
      <c r="V48" s="43" t="s">
        <v>1686</v>
      </c>
      <c r="W48" s="46" t="s">
        <v>1114</v>
      </c>
      <c r="X48" s="46" t="s">
        <v>1112</v>
      </c>
      <c r="Y48" s="46"/>
      <c r="Z48" s="46"/>
      <c r="AA48" s="47"/>
      <c r="AB48" s="37"/>
      <c r="AC48" s="42">
        <v>28</v>
      </c>
      <c r="AD48" s="43">
        <v>1</v>
      </c>
      <c r="AE48" s="43" t="s">
        <v>1687</v>
      </c>
      <c r="AF48" s="46" t="s">
        <v>851</v>
      </c>
      <c r="AG48" s="46" t="s">
        <v>1112</v>
      </c>
      <c r="AH48" s="46"/>
      <c r="AI48" s="46"/>
      <c r="AJ48" s="47"/>
      <c r="AK48" s="37"/>
      <c r="AL48" s="60"/>
      <c r="AM48" s="39"/>
      <c r="AN48" s="39"/>
      <c r="AO48" s="37"/>
      <c r="AP48" s="37"/>
      <c r="AQ48" s="37"/>
      <c r="AR48" s="37"/>
      <c r="AS48" s="37"/>
      <c r="AT48" s="63"/>
      <c r="AU48" s="1"/>
    </row>
    <row r="49" spans="2:47" ht="12.75">
      <c r="B49" s="48">
        <v>29</v>
      </c>
      <c r="C49" s="49">
        <v>2</v>
      </c>
      <c r="D49" s="49" t="s">
        <v>219</v>
      </c>
      <c r="E49" s="52" t="s">
        <v>1258</v>
      </c>
      <c r="F49" s="52" t="s">
        <v>1259</v>
      </c>
      <c r="G49" s="52"/>
      <c r="H49" s="52"/>
      <c r="I49" s="53"/>
      <c r="J49" s="37"/>
      <c r="K49" s="48">
        <v>29</v>
      </c>
      <c r="L49" s="49">
        <v>2</v>
      </c>
      <c r="M49" s="49" t="s">
        <v>1499</v>
      </c>
      <c r="N49" s="52" t="s">
        <v>1260</v>
      </c>
      <c r="O49" s="52" t="s">
        <v>1259</v>
      </c>
      <c r="P49" s="52"/>
      <c r="Q49" s="52"/>
      <c r="R49" s="53"/>
      <c r="S49" s="37"/>
      <c r="T49" s="48">
        <v>29</v>
      </c>
      <c r="U49" s="49">
        <v>2</v>
      </c>
      <c r="V49" s="49" t="s">
        <v>1686</v>
      </c>
      <c r="W49" s="52" t="s">
        <v>1261</v>
      </c>
      <c r="X49" s="52" t="s">
        <v>1259</v>
      </c>
      <c r="Y49" s="52"/>
      <c r="Z49" s="52"/>
      <c r="AA49" s="53"/>
      <c r="AB49" s="37"/>
      <c r="AC49" s="48">
        <v>29</v>
      </c>
      <c r="AD49" s="49">
        <v>1</v>
      </c>
      <c r="AE49" s="49" t="s">
        <v>1687</v>
      </c>
      <c r="AF49" s="52" t="s">
        <v>1262</v>
      </c>
      <c r="AG49" s="52" t="s">
        <v>1259</v>
      </c>
      <c r="AH49" s="52"/>
      <c r="AI49" s="52"/>
      <c r="AJ49" s="53"/>
      <c r="AK49" s="37"/>
      <c r="AL49" s="60"/>
      <c r="AM49" s="39"/>
      <c r="AN49" s="39"/>
      <c r="AO49" s="37"/>
      <c r="AP49" s="37"/>
      <c r="AQ49" s="37"/>
      <c r="AR49" s="37"/>
      <c r="AS49" s="37"/>
      <c r="AT49" s="63"/>
      <c r="AU49" s="1"/>
    </row>
    <row r="50" spans="2:47" ht="12.75">
      <c r="B50" s="48">
        <v>30</v>
      </c>
      <c r="C50" s="49">
        <v>2</v>
      </c>
      <c r="D50" s="49" t="s">
        <v>219</v>
      </c>
      <c r="E50" s="52" t="s">
        <v>1263</v>
      </c>
      <c r="F50" s="52" t="s">
        <v>1264</v>
      </c>
      <c r="G50" s="52"/>
      <c r="H50" s="52"/>
      <c r="I50" s="53"/>
      <c r="J50" s="37"/>
      <c r="K50" s="48">
        <v>30</v>
      </c>
      <c r="L50" s="49">
        <v>2</v>
      </c>
      <c r="M50" s="49" t="s">
        <v>1499</v>
      </c>
      <c r="N50" s="52" t="s">
        <v>1265</v>
      </c>
      <c r="O50" s="52" t="s">
        <v>1264</v>
      </c>
      <c r="P50" s="52"/>
      <c r="Q50" s="52"/>
      <c r="R50" s="53"/>
      <c r="S50" s="37"/>
      <c r="T50" s="48">
        <v>30</v>
      </c>
      <c r="U50" s="49">
        <v>2</v>
      </c>
      <c r="V50" s="49" t="s">
        <v>1686</v>
      </c>
      <c r="W50" s="52" t="s">
        <v>1266</v>
      </c>
      <c r="X50" s="52" t="s">
        <v>1264</v>
      </c>
      <c r="Y50" s="52"/>
      <c r="Z50" s="52"/>
      <c r="AA50" s="53"/>
      <c r="AB50" s="37"/>
      <c r="AC50" s="48">
        <v>30</v>
      </c>
      <c r="AD50" s="49">
        <v>1</v>
      </c>
      <c r="AE50" s="49" t="s">
        <v>1687</v>
      </c>
      <c r="AF50" s="52" t="s">
        <v>1267</v>
      </c>
      <c r="AG50" s="52" t="s">
        <v>1264</v>
      </c>
      <c r="AH50" s="52"/>
      <c r="AI50" s="52"/>
      <c r="AJ50" s="53"/>
      <c r="AK50" s="37"/>
      <c r="AL50" s="60"/>
      <c r="AM50" s="39"/>
      <c r="AN50" s="39"/>
      <c r="AO50" s="37"/>
      <c r="AP50" s="37"/>
      <c r="AQ50" s="37"/>
      <c r="AR50" s="37"/>
      <c r="AS50" s="37"/>
      <c r="AT50" s="63"/>
      <c r="AU50" s="1"/>
    </row>
    <row r="51" spans="2:47" ht="12.75">
      <c r="B51" s="48"/>
      <c r="C51" s="49"/>
      <c r="D51" s="49"/>
      <c r="E51" s="52"/>
      <c r="F51" s="52"/>
      <c r="G51" s="52"/>
      <c r="H51" s="52"/>
      <c r="I51" s="53"/>
      <c r="J51" s="37"/>
      <c r="K51" s="48"/>
      <c r="L51" s="49"/>
      <c r="M51" s="49"/>
      <c r="N51" s="52"/>
      <c r="O51" s="52"/>
      <c r="P51" s="52"/>
      <c r="Q51" s="52"/>
      <c r="R51" s="53"/>
      <c r="S51" s="37"/>
      <c r="T51" s="48"/>
      <c r="U51" s="49"/>
      <c r="V51" s="49"/>
      <c r="W51" s="52"/>
      <c r="X51" s="52"/>
      <c r="Y51" s="52"/>
      <c r="Z51" s="52"/>
      <c r="AA51" s="53"/>
      <c r="AB51" s="37"/>
      <c r="AC51" s="48"/>
      <c r="AD51" s="49"/>
      <c r="AE51" s="49"/>
      <c r="AF51" s="52"/>
      <c r="AG51" s="52"/>
      <c r="AH51" s="52"/>
      <c r="AI51" s="52"/>
      <c r="AJ51" s="53"/>
      <c r="AK51" s="37"/>
      <c r="AL51" s="60"/>
      <c r="AM51" s="39"/>
      <c r="AN51" s="39"/>
      <c r="AO51" s="37"/>
      <c r="AP51" s="37"/>
      <c r="AQ51" s="37"/>
      <c r="AR51" s="37"/>
      <c r="AS51" s="39"/>
      <c r="AT51" s="63"/>
      <c r="AU51" s="1"/>
    </row>
    <row r="52" spans="2:47" ht="12.75">
      <c r="B52" s="48"/>
      <c r="C52" s="49"/>
      <c r="D52" s="49"/>
      <c r="E52" s="52"/>
      <c r="F52" s="52"/>
      <c r="G52" s="52"/>
      <c r="H52" s="52"/>
      <c r="I52" s="53"/>
      <c r="J52" s="37"/>
      <c r="K52" s="48"/>
      <c r="L52" s="49"/>
      <c r="M52" s="49"/>
      <c r="N52" s="52"/>
      <c r="O52" s="52"/>
      <c r="P52" s="52"/>
      <c r="Q52" s="52"/>
      <c r="R52" s="53"/>
      <c r="S52" s="37"/>
      <c r="T52" s="48"/>
      <c r="U52" s="49"/>
      <c r="V52" s="49"/>
      <c r="W52" s="52"/>
      <c r="X52" s="52"/>
      <c r="Y52" s="52"/>
      <c r="Z52" s="52"/>
      <c r="AA52" s="53"/>
      <c r="AB52" s="37"/>
      <c r="AC52" s="48"/>
      <c r="AD52" s="49"/>
      <c r="AE52" s="49"/>
      <c r="AF52" s="52"/>
      <c r="AG52" s="52"/>
      <c r="AH52" s="52"/>
      <c r="AI52" s="52"/>
      <c r="AJ52" s="53"/>
      <c r="AK52" s="37"/>
      <c r="AL52" s="60"/>
      <c r="AM52" s="38"/>
      <c r="AN52" s="37"/>
      <c r="AO52" s="37"/>
      <c r="AP52" s="37"/>
      <c r="AQ52" s="37"/>
      <c r="AR52" s="37"/>
      <c r="AS52" s="41"/>
      <c r="AT52" s="63"/>
      <c r="AU52" s="1"/>
    </row>
    <row r="53" spans="2:47" ht="12.75">
      <c r="B53" s="48">
        <v>31</v>
      </c>
      <c r="C53" s="49">
        <v>2</v>
      </c>
      <c r="D53" s="49" t="s">
        <v>219</v>
      </c>
      <c r="E53" s="52" t="s">
        <v>1268</v>
      </c>
      <c r="F53" s="52" t="s">
        <v>1269</v>
      </c>
      <c r="G53" s="52"/>
      <c r="H53" s="52"/>
      <c r="I53" s="53"/>
      <c r="J53" s="37"/>
      <c r="K53" s="48">
        <v>31</v>
      </c>
      <c r="L53" s="49">
        <v>2</v>
      </c>
      <c r="M53" s="49" t="s">
        <v>1499</v>
      </c>
      <c r="N53" s="52" t="s">
        <v>1270</v>
      </c>
      <c r="O53" s="52" t="s">
        <v>1269</v>
      </c>
      <c r="P53" s="52"/>
      <c r="Q53" s="52"/>
      <c r="R53" s="53"/>
      <c r="S53" s="37"/>
      <c r="T53" s="48">
        <v>31</v>
      </c>
      <c r="U53" s="49">
        <v>2</v>
      </c>
      <c r="V53" s="49" t="s">
        <v>1686</v>
      </c>
      <c r="W53" s="52" t="s">
        <v>1271</v>
      </c>
      <c r="X53" s="52" t="s">
        <v>1269</v>
      </c>
      <c r="Y53" s="52"/>
      <c r="Z53" s="52"/>
      <c r="AA53" s="53"/>
      <c r="AB53" s="37"/>
      <c r="AC53" s="48">
        <v>31</v>
      </c>
      <c r="AD53" s="49">
        <v>1</v>
      </c>
      <c r="AE53" s="49" t="s">
        <v>1687</v>
      </c>
      <c r="AF53" s="52" t="s">
        <v>1272</v>
      </c>
      <c r="AG53" s="52" t="s">
        <v>1269</v>
      </c>
      <c r="AH53" s="52"/>
      <c r="AI53" s="52"/>
      <c r="AJ53" s="53"/>
      <c r="AK53" s="37"/>
      <c r="AL53" s="60"/>
      <c r="AM53" s="39"/>
      <c r="AN53" s="39"/>
      <c r="AO53" s="37"/>
      <c r="AP53" s="37"/>
      <c r="AQ53" s="37"/>
      <c r="AR53" s="37"/>
      <c r="AS53" s="37"/>
      <c r="AT53" s="63"/>
      <c r="AU53" s="1"/>
    </row>
    <row r="54" spans="2:47" ht="12.75">
      <c r="B54" s="48">
        <v>32</v>
      </c>
      <c r="C54" s="49">
        <v>2</v>
      </c>
      <c r="D54" s="49" t="s">
        <v>219</v>
      </c>
      <c r="E54" s="52" t="s">
        <v>1273</v>
      </c>
      <c r="F54" s="52" t="s">
        <v>1274</v>
      </c>
      <c r="G54" s="52"/>
      <c r="H54" s="52"/>
      <c r="I54" s="53"/>
      <c r="J54" s="37"/>
      <c r="K54" s="48">
        <v>32</v>
      </c>
      <c r="L54" s="49">
        <v>2</v>
      </c>
      <c r="M54" s="49" t="s">
        <v>1499</v>
      </c>
      <c r="N54" s="52" t="s">
        <v>1275</v>
      </c>
      <c r="O54" s="52" t="s">
        <v>1274</v>
      </c>
      <c r="P54" s="52"/>
      <c r="Q54" s="52"/>
      <c r="R54" s="53"/>
      <c r="S54" s="37"/>
      <c r="T54" s="48">
        <v>32</v>
      </c>
      <c r="U54" s="49">
        <v>2</v>
      </c>
      <c r="V54" s="49" t="s">
        <v>1686</v>
      </c>
      <c r="W54" s="52" t="s">
        <v>1276</v>
      </c>
      <c r="X54" s="52" t="s">
        <v>1274</v>
      </c>
      <c r="Y54" s="52"/>
      <c r="Z54" s="52"/>
      <c r="AA54" s="53"/>
      <c r="AB54" s="37"/>
      <c r="AC54" s="48">
        <v>32</v>
      </c>
      <c r="AD54" s="49">
        <v>1</v>
      </c>
      <c r="AE54" s="49" t="s">
        <v>1687</v>
      </c>
      <c r="AF54" s="52" t="s">
        <v>1277</v>
      </c>
      <c r="AG54" s="52" t="s">
        <v>1274</v>
      </c>
      <c r="AH54" s="52"/>
      <c r="AI54" s="52"/>
      <c r="AJ54" s="53"/>
      <c r="AK54" s="37"/>
      <c r="AL54" s="60"/>
      <c r="AM54" s="39"/>
      <c r="AN54" s="39"/>
      <c r="AO54" s="37"/>
      <c r="AP54" s="37"/>
      <c r="AQ54" s="37"/>
      <c r="AR54" s="37"/>
      <c r="AS54" s="37"/>
      <c r="AT54" s="63"/>
      <c r="AU54" s="1"/>
    </row>
    <row r="55" spans="2:47" ht="12.75">
      <c r="B55" s="48">
        <v>33</v>
      </c>
      <c r="C55" s="49">
        <v>2</v>
      </c>
      <c r="D55" s="49" t="s">
        <v>219</v>
      </c>
      <c r="E55" s="52" t="s">
        <v>1268</v>
      </c>
      <c r="F55" s="52" t="s">
        <v>1278</v>
      </c>
      <c r="G55" s="52"/>
      <c r="H55" s="52"/>
      <c r="I55" s="53"/>
      <c r="J55" s="37"/>
      <c r="K55" s="48">
        <v>33</v>
      </c>
      <c r="L55" s="49">
        <v>2</v>
      </c>
      <c r="M55" s="49" t="s">
        <v>1499</v>
      </c>
      <c r="N55" s="52" t="s">
        <v>1270</v>
      </c>
      <c r="O55" s="52" t="s">
        <v>1278</v>
      </c>
      <c r="P55" s="52"/>
      <c r="Q55" s="52"/>
      <c r="R55" s="53"/>
      <c r="S55" s="37"/>
      <c r="T55" s="48">
        <v>33</v>
      </c>
      <c r="U55" s="49">
        <v>2</v>
      </c>
      <c r="V55" s="49" t="s">
        <v>1686</v>
      </c>
      <c r="W55" s="52" t="s">
        <v>1271</v>
      </c>
      <c r="X55" s="52" t="s">
        <v>1278</v>
      </c>
      <c r="Y55" s="52"/>
      <c r="Z55" s="52"/>
      <c r="AA55" s="53"/>
      <c r="AB55" s="37"/>
      <c r="AC55" s="48">
        <v>33</v>
      </c>
      <c r="AD55" s="49">
        <v>1</v>
      </c>
      <c r="AE55" s="49" t="s">
        <v>1687</v>
      </c>
      <c r="AF55" s="52" t="s">
        <v>1272</v>
      </c>
      <c r="AG55" s="52" t="s">
        <v>1278</v>
      </c>
      <c r="AH55" s="52"/>
      <c r="AI55" s="52"/>
      <c r="AJ55" s="53"/>
      <c r="AK55" s="37"/>
      <c r="AL55" s="60"/>
      <c r="AM55" s="39"/>
      <c r="AN55" s="39"/>
      <c r="AO55" s="37"/>
      <c r="AP55" s="37"/>
      <c r="AQ55" s="37"/>
      <c r="AR55" s="37"/>
      <c r="AS55" s="37"/>
      <c r="AT55" s="63"/>
      <c r="AU55" s="1"/>
    </row>
    <row r="56" spans="2:47" ht="12.75">
      <c r="B56" s="48">
        <v>34</v>
      </c>
      <c r="C56" s="49">
        <v>2</v>
      </c>
      <c r="D56" s="49" t="s">
        <v>219</v>
      </c>
      <c r="E56" s="52" t="s">
        <v>1279</v>
      </c>
      <c r="F56" s="52" t="s">
        <v>1280</v>
      </c>
      <c r="G56" s="52"/>
      <c r="H56" s="52"/>
      <c r="I56" s="53"/>
      <c r="J56" s="37"/>
      <c r="K56" s="48">
        <v>34</v>
      </c>
      <c r="L56" s="49">
        <v>2</v>
      </c>
      <c r="M56" s="49" t="s">
        <v>1499</v>
      </c>
      <c r="N56" s="52" t="s">
        <v>1281</v>
      </c>
      <c r="O56" s="52" t="s">
        <v>1280</v>
      </c>
      <c r="P56" s="52"/>
      <c r="Q56" s="52"/>
      <c r="R56" s="53"/>
      <c r="S56" s="37"/>
      <c r="T56" s="48">
        <v>34</v>
      </c>
      <c r="U56" s="49">
        <v>2</v>
      </c>
      <c r="V56" s="49" t="s">
        <v>1686</v>
      </c>
      <c r="W56" s="52" t="s">
        <v>1129</v>
      </c>
      <c r="X56" s="52" t="s">
        <v>1280</v>
      </c>
      <c r="Y56" s="52"/>
      <c r="Z56" s="52"/>
      <c r="AA56" s="53"/>
      <c r="AB56" s="37"/>
      <c r="AC56" s="48">
        <v>34</v>
      </c>
      <c r="AD56" s="49">
        <v>1</v>
      </c>
      <c r="AE56" s="49" t="s">
        <v>1687</v>
      </c>
      <c r="AF56" s="52" t="s">
        <v>1130</v>
      </c>
      <c r="AG56" s="52" t="s">
        <v>1280</v>
      </c>
      <c r="AH56" s="52"/>
      <c r="AI56" s="52"/>
      <c r="AJ56" s="53"/>
      <c r="AK56" s="37"/>
      <c r="AL56" s="60"/>
      <c r="AM56" s="39"/>
      <c r="AN56" s="39"/>
      <c r="AO56" s="37"/>
      <c r="AP56" s="37"/>
      <c r="AQ56" s="37"/>
      <c r="AR56" s="37"/>
      <c r="AS56" s="37"/>
      <c r="AT56" s="63"/>
      <c r="AU56" s="1"/>
    </row>
    <row r="57" spans="2:47" ht="12.75">
      <c r="B57" s="48">
        <v>35</v>
      </c>
      <c r="C57" s="49">
        <v>2</v>
      </c>
      <c r="D57" s="49" t="s">
        <v>219</v>
      </c>
      <c r="E57" s="52" t="s">
        <v>1131</v>
      </c>
      <c r="F57" s="52" t="s">
        <v>1132</v>
      </c>
      <c r="G57" s="52"/>
      <c r="H57" s="52"/>
      <c r="I57" s="53"/>
      <c r="J57" s="37"/>
      <c r="K57" s="48">
        <v>35</v>
      </c>
      <c r="L57" s="49">
        <v>2</v>
      </c>
      <c r="M57" s="49" t="s">
        <v>1499</v>
      </c>
      <c r="N57" s="52" t="s">
        <v>1133</v>
      </c>
      <c r="O57" s="52" t="s">
        <v>1132</v>
      </c>
      <c r="P57" s="52"/>
      <c r="Q57" s="52"/>
      <c r="R57" s="53"/>
      <c r="S57" s="37"/>
      <c r="T57" s="48">
        <v>35</v>
      </c>
      <c r="U57" s="49">
        <v>2</v>
      </c>
      <c r="V57" s="49" t="s">
        <v>1686</v>
      </c>
      <c r="W57" s="52" t="s">
        <v>1134</v>
      </c>
      <c r="X57" s="52" t="s">
        <v>1132</v>
      </c>
      <c r="Y57" s="52"/>
      <c r="Z57" s="52"/>
      <c r="AA57" s="53"/>
      <c r="AB57" s="37"/>
      <c r="AC57" s="48">
        <v>35</v>
      </c>
      <c r="AD57" s="49">
        <v>1</v>
      </c>
      <c r="AE57" s="49" t="s">
        <v>1687</v>
      </c>
      <c r="AF57" s="52" t="s">
        <v>1135</v>
      </c>
      <c r="AG57" s="52" t="s">
        <v>1132</v>
      </c>
      <c r="AH57" s="52"/>
      <c r="AI57" s="52"/>
      <c r="AJ57" s="53"/>
      <c r="AK57" s="37"/>
      <c r="AL57" s="60"/>
      <c r="AM57" s="39"/>
      <c r="AN57" s="39"/>
      <c r="AO57" s="37"/>
      <c r="AP57" s="37"/>
      <c r="AQ57" s="37"/>
      <c r="AR57" s="37"/>
      <c r="AS57" s="37"/>
      <c r="AT57" s="37"/>
      <c r="AU57" s="1"/>
    </row>
    <row r="58" spans="2:47" ht="13.5" thickBot="1">
      <c r="B58" s="54">
        <v>36</v>
      </c>
      <c r="C58" s="55">
        <v>2</v>
      </c>
      <c r="D58" s="55" t="s">
        <v>219</v>
      </c>
      <c r="E58" s="58" t="s">
        <v>1136</v>
      </c>
      <c r="F58" s="58" t="s">
        <v>1137</v>
      </c>
      <c r="G58" s="58"/>
      <c r="H58" s="58"/>
      <c r="I58" s="59"/>
      <c r="J58" s="37"/>
      <c r="K58" s="54">
        <v>36</v>
      </c>
      <c r="L58" s="55">
        <v>2</v>
      </c>
      <c r="M58" s="55" t="s">
        <v>1499</v>
      </c>
      <c r="N58" s="58" t="s">
        <v>1138</v>
      </c>
      <c r="O58" s="58" t="s">
        <v>1137</v>
      </c>
      <c r="P58" s="58"/>
      <c r="Q58" s="58"/>
      <c r="R58" s="59"/>
      <c r="S58" s="37"/>
      <c r="T58" s="54">
        <v>36</v>
      </c>
      <c r="U58" s="55">
        <v>2</v>
      </c>
      <c r="V58" s="55" t="s">
        <v>1686</v>
      </c>
      <c r="W58" s="58" t="s">
        <v>1139</v>
      </c>
      <c r="X58" s="58" t="s">
        <v>1137</v>
      </c>
      <c r="Y58" s="58"/>
      <c r="Z58" s="58"/>
      <c r="AA58" s="59"/>
      <c r="AB58" s="37"/>
      <c r="AC58" s="54">
        <v>36</v>
      </c>
      <c r="AD58" s="55">
        <v>2</v>
      </c>
      <c r="AE58" s="55" t="s">
        <v>1687</v>
      </c>
      <c r="AF58" s="58" t="s">
        <v>1140</v>
      </c>
      <c r="AG58" s="58" t="s">
        <v>1137</v>
      </c>
      <c r="AH58" s="58"/>
      <c r="AI58" s="58"/>
      <c r="AJ58" s="59"/>
      <c r="AK58" s="37"/>
      <c r="AL58" s="60"/>
      <c r="AM58" s="39"/>
      <c r="AN58" s="39"/>
      <c r="AO58" s="37"/>
      <c r="AP58" s="37"/>
      <c r="AQ58" s="37"/>
      <c r="AR58" s="37"/>
      <c r="AS58" s="37"/>
      <c r="AT58" s="37"/>
      <c r="AU58" s="1"/>
    </row>
    <row r="59" spans="2:46" ht="13.5" thickTop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7"/>
      <c r="AM59" s="37"/>
      <c r="AN59" s="37"/>
      <c r="AO59" s="37"/>
      <c r="AP59" s="37"/>
      <c r="AQ59" s="37"/>
      <c r="AR59" s="37"/>
      <c r="AS59" s="37"/>
      <c r="AT59" s="37"/>
    </row>
    <row r="60" spans="2:46" ht="13.5" thickBo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</row>
    <row r="61" spans="3:21" ht="12.75">
      <c r="C61" s="110" t="s">
        <v>1141</v>
      </c>
      <c r="D61" s="111"/>
      <c r="E61" s="111"/>
      <c r="F61" s="111"/>
      <c r="G61" s="111"/>
      <c r="H61" s="111"/>
      <c r="I61" s="111"/>
      <c r="J61" s="111"/>
      <c r="K61" s="112"/>
      <c r="M61" s="110" t="s">
        <v>3110</v>
      </c>
      <c r="N61" s="111"/>
      <c r="O61" s="111"/>
      <c r="P61" s="111"/>
      <c r="Q61" s="111"/>
      <c r="R61" s="111"/>
      <c r="S61" s="111"/>
      <c r="T61" s="111"/>
      <c r="U61" s="112"/>
    </row>
    <row r="62" spans="3:21" ht="12.75">
      <c r="C62" s="113"/>
      <c r="D62" s="1"/>
      <c r="E62" s="1"/>
      <c r="F62" s="1"/>
      <c r="G62" s="1"/>
      <c r="H62" s="1"/>
      <c r="I62" s="1"/>
      <c r="J62" s="1"/>
      <c r="K62" s="114"/>
      <c r="M62" s="113"/>
      <c r="N62" s="1"/>
      <c r="O62" s="1"/>
      <c r="P62" s="1"/>
      <c r="Q62" s="1"/>
      <c r="R62" s="1"/>
      <c r="S62" s="1"/>
      <c r="T62" s="1"/>
      <c r="U62" s="114"/>
    </row>
    <row r="63" spans="3:21" ht="13.5" thickBot="1">
      <c r="C63" s="115" t="s">
        <v>1142</v>
      </c>
      <c r="D63" s="116" t="s">
        <v>85</v>
      </c>
      <c r="E63" s="116" t="s">
        <v>86</v>
      </c>
      <c r="F63" s="117" t="s">
        <v>1209</v>
      </c>
      <c r="G63" s="117"/>
      <c r="H63" s="117"/>
      <c r="I63" s="117"/>
      <c r="J63" s="117"/>
      <c r="K63" s="118"/>
      <c r="M63" s="128" t="s">
        <v>1142</v>
      </c>
      <c r="N63" s="256" t="s">
        <v>85</v>
      </c>
      <c r="O63" s="116" t="s">
        <v>86</v>
      </c>
      <c r="P63" s="444" t="s">
        <v>1209</v>
      </c>
      <c r="Q63" s="255"/>
      <c r="R63" s="255"/>
      <c r="S63" s="255"/>
      <c r="T63" s="255"/>
      <c r="U63" s="445"/>
    </row>
    <row r="64" spans="3:21" ht="12.75">
      <c r="C64" s="119">
        <v>3</v>
      </c>
      <c r="D64" s="120" t="s">
        <v>1143</v>
      </c>
      <c r="E64" s="121" t="s">
        <v>1144</v>
      </c>
      <c r="F64" s="382" t="s">
        <v>3086</v>
      </c>
      <c r="G64" s="122"/>
      <c r="H64" s="122"/>
      <c r="I64" s="122"/>
      <c r="J64" s="385"/>
      <c r="K64" s="123"/>
      <c r="M64" s="451">
        <v>4</v>
      </c>
      <c r="N64" s="456" t="s">
        <v>1143</v>
      </c>
      <c r="O64" s="459" t="s">
        <v>3135</v>
      </c>
      <c r="P64" s="448" t="s">
        <v>3112</v>
      </c>
      <c r="Q64" s="449"/>
      <c r="R64" s="449"/>
      <c r="S64" s="449"/>
      <c r="T64" s="449"/>
      <c r="U64" s="450"/>
    </row>
    <row r="65" spans="3:21" ht="12.75">
      <c r="C65" s="119">
        <v>3</v>
      </c>
      <c r="D65" s="120" t="s">
        <v>1143</v>
      </c>
      <c r="E65" s="121" t="s">
        <v>1145</v>
      </c>
      <c r="F65" s="383" t="s">
        <v>3087</v>
      </c>
      <c r="G65" s="122"/>
      <c r="H65" s="122"/>
      <c r="I65" s="122"/>
      <c r="J65" s="385"/>
      <c r="K65" s="123"/>
      <c r="M65" s="119">
        <v>4</v>
      </c>
      <c r="N65" s="457" t="s">
        <v>1143</v>
      </c>
      <c r="O65" s="459" t="s">
        <v>3136</v>
      </c>
      <c r="P65" s="452" t="s">
        <v>3113</v>
      </c>
      <c r="Q65" s="452"/>
      <c r="R65" s="452"/>
      <c r="S65" s="452"/>
      <c r="T65" s="452"/>
      <c r="U65" s="453"/>
    </row>
    <row r="66" spans="3:21" ht="12.75">
      <c r="C66" s="119">
        <v>3</v>
      </c>
      <c r="D66" s="120" t="s">
        <v>1143</v>
      </c>
      <c r="E66" s="121" t="s">
        <v>1146</v>
      </c>
      <c r="F66" s="382" t="s">
        <v>3088</v>
      </c>
      <c r="G66" s="122"/>
      <c r="H66" s="122"/>
      <c r="I66" s="122"/>
      <c r="J66" s="385"/>
      <c r="K66" s="123"/>
      <c r="M66" s="119">
        <v>4</v>
      </c>
      <c r="N66" s="457" t="s">
        <v>1143</v>
      </c>
      <c r="O66" s="459" t="s">
        <v>3137</v>
      </c>
      <c r="P66" s="454" t="s">
        <v>3114</v>
      </c>
      <c r="Q66" s="452"/>
      <c r="R66" s="452"/>
      <c r="S66" s="452"/>
      <c r="T66" s="452"/>
      <c r="U66" s="453"/>
    </row>
    <row r="67" spans="3:21" ht="12.75">
      <c r="C67" s="119">
        <v>3</v>
      </c>
      <c r="D67" s="120" t="s">
        <v>1143</v>
      </c>
      <c r="E67" s="121" t="s">
        <v>1147</v>
      </c>
      <c r="F67" s="382" t="s">
        <v>3089</v>
      </c>
      <c r="G67" s="122"/>
      <c r="H67" s="122"/>
      <c r="I67" s="122"/>
      <c r="J67" s="385"/>
      <c r="K67" s="123"/>
      <c r="M67" s="119">
        <v>4</v>
      </c>
      <c r="N67" s="457" t="s">
        <v>1143</v>
      </c>
      <c r="O67" s="459" t="s">
        <v>3138</v>
      </c>
      <c r="P67" s="454" t="s">
        <v>3115</v>
      </c>
      <c r="Q67" s="452"/>
      <c r="R67" s="452"/>
      <c r="S67" s="452"/>
      <c r="T67" s="452"/>
      <c r="U67" s="453"/>
    </row>
    <row r="68" spans="3:21" ht="12.75">
      <c r="C68" s="119">
        <v>3</v>
      </c>
      <c r="D68" s="120" t="s">
        <v>1143</v>
      </c>
      <c r="E68" s="121" t="s">
        <v>1148</v>
      </c>
      <c r="F68" s="440" t="s">
        <v>3090</v>
      </c>
      <c r="G68" s="124"/>
      <c r="H68" s="122"/>
      <c r="I68" s="122"/>
      <c r="J68" s="385"/>
      <c r="K68" s="123"/>
      <c r="M68" s="119">
        <v>4</v>
      </c>
      <c r="N68" s="457" t="s">
        <v>1143</v>
      </c>
      <c r="O68" s="459" t="s">
        <v>3139</v>
      </c>
      <c r="P68" s="452" t="s">
        <v>3116</v>
      </c>
      <c r="Q68" s="452"/>
      <c r="R68" s="452"/>
      <c r="S68" s="452"/>
      <c r="T68" s="452"/>
      <c r="U68" s="453"/>
    </row>
    <row r="69" spans="3:21" ht="12.75">
      <c r="C69" s="119">
        <v>3</v>
      </c>
      <c r="D69" s="120" t="s">
        <v>1143</v>
      </c>
      <c r="E69" s="121" t="s">
        <v>1149</v>
      </c>
      <c r="F69" s="441" t="s">
        <v>3091</v>
      </c>
      <c r="G69" s="122"/>
      <c r="H69" s="122"/>
      <c r="I69" s="122"/>
      <c r="J69" s="385"/>
      <c r="K69" s="123"/>
      <c r="M69" s="119">
        <v>4</v>
      </c>
      <c r="N69" s="457" t="s">
        <v>1143</v>
      </c>
      <c r="O69" s="459" t="s">
        <v>3140</v>
      </c>
      <c r="P69" s="452" t="s">
        <v>3117</v>
      </c>
      <c r="Q69" s="452"/>
      <c r="R69" s="452"/>
      <c r="S69" s="452"/>
      <c r="T69" s="452"/>
      <c r="U69" s="453"/>
    </row>
    <row r="70" spans="3:21" ht="12.75">
      <c r="C70" s="119">
        <v>3</v>
      </c>
      <c r="D70" s="120" t="s">
        <v>1143</v>
      </c>
      <c r="E70" s="121" t="s">
        <v>1150</v>
      </c>
      <c r="F70" s="383" t="s">
        <v>3092</v>
      </c>
      <c r="G70" s="125"/>
      <c r="H70" s="122"/>
      <c r="I70" s="122"/>
      <c r="J70" s="385"/>
      <c r="K70" s="123"/>
      <c r="M70" s="119">
        <v>4</v>
      </c>
      <c r="N70" s="457" t="s">
        <v>1143</v>
      </c>
      <c r="O70" s="459" t="s">
        <v>3141</v>
      </c>
      <c r="P70" s="452" t="s">
        <v>3118</v>
      </c>
      <c r="Q70" s="452"/>
      <c r="R70" s="452"/>
      <c r="S70" s="452"/>
      <c r="T70" s="452"/>
      <c r="U70" s="453"/>
    </row>
    <row r="71" spans="3:21" ht="12.75">
      <c r="C71" s="119">
        <v>3</v>
      </c>
      <c r="D71" s="120" t="s">
        <v>1143</v>
      </c>
      <c r="E71" s="121" t="s">
        <v>1151</v>
      </c>
      <c r="F71" s="382" t="s">
        <v>3093</v>
      </c>
      <c r="G71" s="122"/>
      <c r="H71" s="122"/>
      <c r="I71" s="122"/>
      <c r="J71" s="385"/>
      <c r="K71" s="123"/>
      <c r="M71" s="119">
        <v>4</v>
      </c>
      <c r="N71" s="457" t="s">
        <v>1143</v>
      </c>
      <c r="O71" s="459" t="s">
        <v>3142</v>
      </c>
      <c r="P71" s="452" t="s">
        <v>3119</v>
      </c>
      <c r="Q71" s="452"/>
      <c r="R71" s="452"/>
      <c r="S71" s="452"/>
      <c r="T71" s="452"/>
      <c r="U71" s="453"/>
    </row>
    <row r="72" spans="3:21" ht="12.75">
      <c r="C72" s="119">
        <v>3</v>
      </c>
      <c r="D72" s="120" t="s">
        <v>1143</v>
      </c>
      <c r="E72" s="121" t="s">
        <v>1152</v>
      </c>
      <c r="F72" s="382" t="s">
        <v>3094</v>
      </c>
      <c r="G72" s="122"/>
      <c r="H72" s="122"/>
      <c r="I72" s="122"/>
      <c r="J72" s="385"/>
      <c r="K72" s="123"/>
      <c r="M72" s="119">
        <v>4</v>
      </c>
      <c r="N72" s="457" t="s">
        <v>1143</v>
      </c>
      <c r="O72" s="459" t="s">
        <v>3143</v>
      </c>
      <c r="P72" s="452" t="s">
        <v>3120</v>
      </c>
      <c r="Q72" s="452"/>
      <c r="R72" s="452"/>
      <c r="S72" s="452"/>
      <c r="T72" s="452"/>
      <c r="U72" s="453"/>
    </row>
    <row r="73" spans="3:21" ht="12.75">
      <c r="C73" s="119">
        <v>3</v>
      </c>
      <c r="D73" s="120" t="s">
        <v>1143</v>
      </c>
      <c r="E73" s="121" t="s">
        <v>1153</v>
      </c>
      <c r="F73" s="382" t="s">
        <v>3095</v>
      </c>
      <c r="G73" s="122"/>
      <c r="H73" s="122"/>
      <c r="I73" s="122"/>
      <c r="J73" s="385"/>
      <c r="K73" s="123"/>
      <c r="M73" s="119">
        <v>4</v>
      </c>
      <c r="N73" s="457" t="s">
        <v>1143</v>
      </c>
      <c r="O73" s="459" t="s">
        <v>3144</v>
      </c>
      <c r="P73" s="452" t="s">
        <v>3121</v>
      </c>
      <c r="Q73" s="452"/>
      <c r="R73" s="452"/>
      <c r="S73" s="452"/>
      <c r="T73" s="452"/>
      <c r="U73" s="453"/>
    </row>
    <row r="74" spans="3:21" ht="12.75">
      <c r="C74" s="119">
        <v>3</v>
      </c>
      <c r="D74" s="120" t="s">
        <v>1143</v>
      </c>
      <c r="E74" s="121" t="s">
        <v>1154</v>
      </c>
      <c r="F74" s="126" t="s">
        <v>3096</v>
      </c>
      <c r="G74" s="122"/>
      <c r="H74" s="122"/>
      <c r="I74" s="122"/>
      <c r="J74" s="385"/>
      <c r="K74" s="123"/>
      <c r="M74" s="119">
        <v>4</v>
      </c>
      <c r="N74" s="457" t="s">
        <v>1143</v>
      </c>
      <c r="O74" s="459" t="s">
        <v>3145</v>
      </c>
      <c r="P74" s="452" t="s">
        <v>3122</v>
      </c>
      <c r="Q74" s="452"/>
      <c r="R74" s="452"/>
      <c r="S74" s="452"/>
      <c r="T74" s="452"/>
      <c r="U74" s="453"/>
    </row>
    <row r="75" spans="3:21" ht="12.75">
      <c r="C75" s="119">
        <v>3</v>
      </c>
      <c r="D75" s="120" t="s">
        <v>1143</v>
      </c>
      <c r="E75" s="121" t="s">
        <v>1155</v>
      </c>
      <c r="F75" s="126" t="s">
        <v>3097</v>
      </c>
      <c r="G75" s="122"/>
      <c r="H75" s="122"/>
      <c r="I75" s="122"/>
      <c r="J75" s="385"/>
      <c r="K75" s="123"/>
      <c r="M75" s="119">
        <v>4</v>
      </c>
      <c r="N75" s="457" t="s">
        <v>1143</v>
      </c>
      <c r="O75" s="459" t="s">
        <v>3146</v>
      </c>
      <c r="P75" s="452" t="s">
        <v>3123</v>
      </c>
      <c r="Q75" s="452"/>
      <c r="R75" s="452"/>
      <c r="S75" s="452"/>
      <c r="T75" s="452"/>
      <c r="U75" s="453"/>
    </row>
    <row r="76" spans="3:21" ht="12.75">
      <c r="C76" s="119">
        <v>3</v>
      </c>
      <c r="D76" s="120" t="s">
        <v>1143</v>
      </c>
      <c r="E76" s="121" t="s">
        <v>1156</v>
      </c>
      <c r="F76" s="382" t="s">
        <v>3098</v>
      </c>
      <c r="G76" s="122"/>
      <c r="H76" s="122"/>
      <c r="I76" s="122"/>
      <c r="J76" s="385"/>
      <c r="K76" s="123"/>
      <c r="M76" s="119">
        <v>4</v>
      </c>
      <c r="N76" s="457" t="s">
        <v>1143</v>
      </c>
      <c r="O76" s="459" t="s">
        <v>3147</v>
      </c>
      <c r="P76" s="452" t="s">
        <v>3124</v>
      </c>
      <c r="Q76" s="452"/>
      <c r="R76" s="452"/>
      <c r="S76" s="452"/>
      <c r="T76" s="452"/>
      <c r="U76" s="453"/>
    </row>
    <row r="77" spans="3:21" ht="12.75">
      <c r="C77" s="119">
        <v>3</v>
      </c>
      <c r="D77" s="120" t="s">
        <v>1143</v>
      </c>
      <c r="E77" s="121" t="s">
        <v>1157</v>
      </c>
      <c r="F77" s="382" t="s">
        <v>3099</v>
      </c>
      <c r="G77" s="122"/>
      <c r="H77" s="122"/>
      <c r="I77" s="122"/>
      <c r="J77" s="385"/>
      <c r="K77" s="123"/>
      <c r="M77" s="119">
        <v>4</v>
      </c>
      <c r="N77" s="457" t="s">
        <v>1143</v>
      </c>
      <c r="O77" s="459" t="s">
        <v>3148</v>
      </c>
      <c r="P77" s="452" t="s">
        <v>3125</v>
      </c>
      <c r="Q77" s="452"/>
      <c r="R77" s="452"/>
      <c r="S77" s="452"/>
      <c r="T77" s="452"/>
      <c r="U77" s="453"/>
    </row>
    <row r="78" spans="3:21" ht="12.75">
      <c r="C78" s="119">
        <v>3</v>
      </c>
      <c r="D78" s="120" t="s">
        <v>1143</v>
      </c>
      <c r="E78" s="121" t="s">
        <v>1899</v>
      </c>
      <c r="F78" s="382" t="s">
        <v>3100</v>
      </c>
      <c r="G78" s="122"/>
      <c r="H78" s="122"/>
      <c r="I78" s="122"/>
      <c r="J78" s="385"/>
      <c r="K78" s="123"/>
      <c r="M78" s="119">
        <v>4</v>
      </c>
      <c r="N78" s="457" t="s">
        <v>1143</v>
      </c>
      <c r="O78" s="459" t="s">
        <v>3149</v>
      </c>
      <c r="P78" s="452" t="s">
        <v>3126</v>
      </c>
      <c r="Q78" s="452"/>
      <c r="R78" s="452"/>
      <c r="S78" s="452"/>
      <c r="T78" s="452"/>
      <c r="U78" s="453"/>
    </row>
    <row r="79" spans="3:21" ht="12.75">
      <c r="C79" s="119">
        <v>3</v>
      </c>
      <c r="D79" s="120" t="s">
        <v>1143</v>
      </c>
      <c r="E79" s="121" t="s">
        <v>1900</v>
      </c>
      <c r="F79" s="382" t="s">
        <v>3101</v>
      </c>
      <c r="G79" s="122"/>
      <c r="H79" s="122"/>
      <c r="I79" s="122"/>
      <c r="J79" s="385"/>
      <c r="K79" s="123"/>
      <c r="M79" s="119">
        <v>4</v>
      </c>
      <c r="N79" s="457" t="s">
        <v>1143</v>
      </c>
      <c r="O79" s="459" t="s">
        <v>3150</v>
      </c>
      <c r="P79" s="452" t="s">
        <v>3127</v>
      </c>
      <c r="Q79" s="452"/>
      <c r="R79" s="452"/>
      <c r="S79" s="452"/>
      <c r="T79" s="452"/>
      <c r="U79" s="453"/>
    </row>
    <row r="80" spans="3:21" ht="12.75">
      <c r="C80" s="119">
        <v>3</v>
      </c>
      <c r="D80" s="120" t="s">
        <v>1143</v>
      </c>
      <c r="E80" s="121" t="s">
        <v>1901</v>
      </c>
      <c r="F80" s="382" t="s">
        <v>3102</v>
      </c>
      <c r="G80" s="122"/>
      <c r="H80" s="122"/>
      <c r="I80" s="122"/>
      <c r="J80" s="385"/>
      <c r="K80" s="123"/>
      <c r="M80" s="119">
        <v>4</v>
      </c>
      <c r="N80" s="457" t="s">
        <v>1143</v>
      </c>
      <c r="O80" s="459" t="s">
        <v>3151</v>
      </c>
      <c r="P80" s="452" t="s">
        <v>3128</v>
      </c>
      <c r="Q80" s="452"/>
      <c r="R80" s="452"/>
      <c r="S80" s="452"/>
      <c r="T80" s="452"/>
      <c r="U80" s="453"/>
    </row>
    <row r="81" spans="3:21" ht="12.75">
      <c r="C81" s="119">
        <v>3</v>
      </c>
      <c r="D81" s="120" t="s">
        <v>1143</v>
      </c>
      <c r="E81" s="121" t="s">
        <v>1902</v>
      </c>
      <c r="F81" s="382" t="s">
        <v>3103</v>
      </c>
      <c r="G81" s="122"/>
      <c r="H81" s="122"/>
      <c r="I81" s="122"/>
      <c r="J81" s="385"/>
      <c r="K81" s="123"/>
      <c r="M81" s="119">
        <v>4</v>
      </c>
      <c r="N81" s="457" t="s">
        <v>1143</v>
      </c>
      <c r="O81" s="459" t="s">
        <v>3152</v>
      </c>
      <c r="P81" s="452" t="s">
        <v>3129</v>
      </c>
      <c r="Q81" s="452"/>
      <c r="R81" s="452"/>
      <c r="S81" s="452"/>
      <c r="T81" s="452"/>
      <c r="U81" s="453"/>
    </row>
    <row r="82" spans="3:21" ht="12.75">
      <c r="C82" s="119">
        <v>3</v>
      </c>
      <c r="D82" s="120" t="s">
        <v>1143</v>
      </c>
      <c r="E82" s="121" t="s">
        <v>1903</v>
      </c>
      <c r="F82" s="382" t="s">
        <v>3104</v>
      </c>
      <c r="G82" s="122"/>
      <c r="H82" s="122"/>
      <c r="I82" s="122"/>
      <c r="J82" s="385"/>
      <c r="K82" s="123"/>
      <c r="M82" s="119">
        <v>4</v>
      </c>
      <c r="N82" s="457" t="s">
        <v>1143</v>
      </c>
      <c r="O82" s="459" t="s">
        <v>3153</v>
      </c>
      <c r="P82" s="452" t="s">
        <v>3130</v>
      </c>
      <c r="Q82" s="452"/>
      <c r="R82" s="452"/>
      <c r="S82" s="452"/>
      <c r="T82" s="452"/>
      <c r="U82" s="453"/>
    </row>
    <row r="83" spans="3:21" ht="12.75">
      <c r="C83" s="119">
        <v>3</v>
      </c>
      <c r="D83" s="120" t="s">
        <v>1143</v>
      </c>
      <c r="E83" s="121" t="s">
        <v>1904</v>
      </c>
      <c r="F83" s="382" t="s">
        <v>3105</v>
      </c>
      <c r="G83" s="122"/>
      <c r="H83" s="122"/>
      <c r="I83" s="122"/>
      <c r="J83" s="385"/>
      <c r="K83" s="123"/>
      <c r="M83" s="119">
        <v>4</v>
      </c>
      <c r="N83" s="457" t="s">
        <v>1143</v>
      </c>
      <c r="O83" s="459" t="s">
        <v>3154</v>
      </c>
      <c r="P83" s="452" t="s">
        <v>3131</v>
      </c>
      <c r="Q83" s="452"/>
      <c r="R83" s="452"/>
      <c r="S83" s="452"/>
      <c r="T83" s="452"/>
      <c r="U83" s="453"/>
    </row>
    <row r="84" spans="3:21" ht="12.75">
      <c r="C84" s="119">
        <v>3</v>
      </c>
      <c r="D84" s="120" t="s">
        <v>1143</v>
      </c>
      <c r="E84" s="121" t="s">
        <v>1905</v>
      </c>
      <c r="F84" s="382" t="s">
        <v>3106</v>
      </c>
      <c r="G84" s="122"/>
      <c r="H84" s="122"/>
      <c r="I84" s="122"/>
      <c r="J84" s="385"/>
      <c r="K84" s="123"/>
      <c r="M84" s="119">
        <v>4</v>
      </c>
      <c r="N84" s="457" t="s">
        <v>1143</v>
      </c>
      <c r="O84" s="459" t="s">
        <v>3155</v>
      </c>
      <c r="P84" s="452" t="s">
        <v>3134</v>
      </c>
      <c r="Q84" s="452"/>
      <c r="R84" s="452"/>
      <c r="S84" s="452"/>
      <c r="T84" s="452"/>
      <c r="U84" s="453"/>
    </row>
    <row r="85" spans="3:21" ht="12.75">
      <c r="C85" s="119">
        <v>3</v>
      </c>
      <c r="D85" s="120" t="s">
        <v>1143</v>
      </c>
      <c r="E85" s="121" t="s">
        <v>1906</v>
      </c>
      <c r="F85" s="382" t="s">
        <v>3107</v>
      </c>
      <c r="G85" s="122"/>
      <c r="H85" s="122"/>
      <c r="I85" s="122"/>
      <c r="J85" s="385"/>
      <c r="K85" s="123"/>
      <c r="M85" s="119">
        <v>4</v>
      </c>
      <c r="N85" s="457" t="s">
        <v>1143</v>
      </c>
      <c r="O85" s="459" t="s">
        <v>3156</v>
      </c>
      <c r="P85" s="452" t="s">
        <v>3132</v>
      </c>
      <c r="Q85" s="452"/>
      <c r="R85" s="452"/>
      <c r="S85" s="452"/>
      <c r="T85" s="452"/>
      <c r="U85" s="453"/>
    </row>
    <row r="86" spans="3:21" ht="12.75">
      <c r="C86" s="119">
        <v>3</v>
      </c>
      <c r="D86" s="120" t="s">
        <v>1143</v>
      </c>
      <c r="E86" s="127" t="s">
        <v>1907</v>
      </c>
      <c r="F86" s="384" t="s">
        <v>3108</v>
      </c>
      <c r="G86" s="122"/>
      <c r="H86" s="122"/>
      <c r="I86" s="122"/>
      <c r="J86" s="385"/>
      <c r="K86" s="123"/>
      <c r="M86" s="119">
        <v>4</v>
      </c>
      <c r="N86" s="457" t="s">
        <v>1143</v>
      </c>
      <c r="O86" s="459" t="s">
        <v>3157</v>
      </c>
      <c r="P86" s="452" t="s">
        <v>3133</v>
      </c>
      <c r="Q86" s="452"/>
      <c r="R86" s="452"/>
      <c r="S86" s="452"/>
      <c r="T86" s="452"/>
      <c r="U86" s="453"/>
    </row>
    <row r="87" spans="3:21" ht="13.5" thickBot="1">
      <c r="C87" s="119">
        <v>3</v>
      </c>
      <c r="D87" s="120" t="s">
        <v>1143</v>
      </c>
      <c r="E87" s="121" t="s">
        <v>1908</v>
      </c>
      <c r="F87" s="383" t="s">
        <v>3109</v>
      </c>
      <c r="G87" s="122"/>
      <c r="H87" s="122"/>
      <c r="I87" s="122"/>
      <c r="J87" s="385"/>
      <c r="K87" s="123"/>
      <c r="M87" s="119">
        <v>4</v>
      </c>
      <c r="N87" s="458" t="s">
        <v>1143</v>
      </c>
      <c r="O87" s="459" t="s">
        <v>3158</v>
      </c>
      <c r="P87" s="452" t="s">
        <v>3116</v>
      </c>
      <c r="Q87" s="452"/>
      <c r="R87" s="452"/>
      <c r="S87" s="452"/>
      <c r="T87" s="452"/>
      <c r="U87" s="453"/>
    </row>
    <row r="88" spans="3:21" ht="13.5" thickBot="1">
      <c r="C88" s="128" t="s">
        <v>1470</v>
      </c>
      <c r="D88" s="129"/>
      <c r="E88" s="129"/>
      <c r="F88" s="129"/>
      <c r="G88" s="129"/>
      <c r="H88" s="667"/>
      <c r="I88" s="667"/>
      <c r="J88" s="130"/>
      <c r="K88" s="131"/>
      <c r="M88" s="128" t="s">
        <v>3111</v>
      </c>
      <c r="N88" s="455"/>
      <c r="O88" s="460"/>
      <c r="P88" s="446"/>
      <c r="Q88" s="446"/>
      <c r="R88" s="446"/>
      <c r="S88" s="446"/>
      <c r="T88" s="446"/>
      <c r="U88" s="447"/>
    </row>
  </sheetData>
  <sheetProtection/>
  <mergeCells count="1">
    <mergeCell ref="H88:I8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AT164"/>
  <sheetViews>
    <sheetView zoomScalePageLayoutView="0" workbookViewId="0" topLeftCell="A1">
      <selection activeCell="P2" sqref="P2"/>
    </sheetView>
  </sheetViews>
  <sheetFormatPr defaultColWidth="9.140625" defaultRowHeight="12.75"/>
  <sheetData>
    <row r="1" spans="2:38" ht="12.75">
      <c r="B1" s="31" t="s">
        <v>75</v>
      </c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ht="12.75">
      <c r="B2" s="34" t="s">
        <v>76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2.75">
      <c r="B3" s="34" t="s">
        <v>77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:38" ht="12.75"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2:38" ht="12.75">
      <c r="B5" s="34" t="s">
        <v>78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2:46" ht="12.75">
      <c r="B6" s="3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7"/>
      <c r="AM6" s="1"/>
      <c r="AN6" s="1"/>
      <c r="AO6" s="1"/>
      <c r="AP6" s="1"/>
      <c r="AQ6" s="1"/>
      <c r="AR6" s="1"/>
      <c r="AS6" s="1"/>
      <c r="AT6" s="1"/>
    </row>
    <row r="7" spans="2:46" ht="12.75">
      <c r="B7" s="33"/>
      <c r="C7" s="35" t="s">
        <v>79</v>
      </c>
      <c r="D7" s="33"/>
      <c r="E7" s="33"/>
      <c r="F7" s="33"/>
      <c r="G7" s="33"/>
      <c r="H7" s="33"/>
      <c r="I7" s="36"/>
      <c r="J7" s="33"/>
      <c r="K7" s="33"/>
      <c r="L7" s="35" t="s">
        <v>80</v>
      </c>
      <c r="M7" s="33"/>
      <c r="N7" s="33"/>
      <c r="O7" s="33"/>
      <c r="P7" s="33"/>
      <c r="Q7" s="33"/>
      <c r="R7" s="36"/>
      <c r="S7" s="33"/>
      <c r="T7" s="33"/>
      <c r="U7" s="35" t="s">
        <v>81</v>
      </c>
      <c r="V7" s="33"/>
      <c r="W7" s="33"/>
      <c r="X7" s="33"/>
      <c r="Y7" s="33"/>
      <c r="Z7" s="33"/>
      <c r="AA7" s="36"/>
      <c r="AB7" s="33"/>
      <c r="AC7" s="33"/>
      <c r="AD7" s="35" t="s">
        <v>82</v>
      </c>
      <c r="AE7" s="33"/>
      <c r="AF7" s="33"/>
      <c r="AG7" s="33"/>
      <c r="AH7" s="33"/>
      <c r="AI7" s="33"/>
      <c r="AJ7" s="36"/>
      <c r="AK7" s="33"/>
      <c r="AL7" s="37"/>
      <c r="AM7" s="38"/>
      <c r="AN7" s="37"/>
      <c r="AO7" s="37"/>
      <c r="AP7" s="37"/>
      <c r="AQ7" s="37"/>
      <c r="AR7" s="37"/>
      <c r="AS7" s="39"/>
      <c r="AT7" s="1"/>
    </row>
    <row r="8" spans="2:46" ht="13.5" thickBot="1">
      <c r="B8" s="33" t="s">
        <v>83</v>
      </c>
      <c r="C8" s="36" t="s">
        <v>84</v>
      </c>
      <c r="D8" s="36" t="s">
        <v>85</v>
      </c>
      <c r="E8" s="37" t="s">
        <v>86</v>
      </c>
      <c r="F8" s="37" t="s">
        <v>218</v>
      </c>
      <c r="G8" s="33"/>
      <c r="H8" s="33"/>
      <c r="I8" s="40"/>
      <c r="J8" s="33"/>
      <c r="K8" s="33" t="s">
        <v>83</v>
      </c>
      <c r="L8" s="36" t="s">
        <v>84</v>
      </c>
      <c r="M8" s="36" t="s">
        <v>85</v>
      </c>
      <c r="N8" s="33" t="s">
        <v>86</v>
      </c>
      <c r="O8" s="33" t="s">
        <v>218</v>
      </c>
      <c r="P8" s="33"/>
      <c r="Q8" s="33"/>
      <c r="R8" s="40"/>
      <c r="S8" s="33"/>
      <c r="T8" s="33" t="s">
        <v>83</v>
      </c>
      <c r="U8" s="36" t="s">
        <v>84</v>
      </c>
      <c r="V8" s="36" t="s">
        <v>85</v>
      </c>
      <c r="W8" s="33" t="s">
        <v>86</v>
      </c>
      <c r="X8" s="33" t="s">
        <v>218</v>
      </c>
      <c r="Y8" s="33"/>
      <c r="Z8" s="33"/>
      <c r="AA8" s="40"/>
      <c r="AB8" s="33"/>
      <c r="AC8" s="33" t="s">
        <v>83</v>
      </c>
      <c r="AD8" s="36" t="s">
        <v>84</v>
      </c>
      <c r="AE8" s="36" t="s">
        <v>85</v>
      </c>
      <c r="AF8" s="33" t="s">
        <v>86</v>
      </c>
      <c r="AG8" s="33" t="s">
        <v>218</v>
      </c>
      <c r="AH8" s="33"/>
      <c r="AI8" s="33"/>
      <c r="AJ8" s="40"/>
      <c r="AK8" s="33"/>
      <c r="AL8" s="37"/>
      <c r="AM8" s="39"/>
      <c r="AN8" s="39"/>
      <c r="AO8" s="37"/>
      <c r="AP8" s="37"/>
      <c r="AQ8" s="37"/>
      <c r="AR8" s="37"/>
      <c r="AS8" s="41"/>
      <c r="AT8" s="1"/>
    </row>
    <row r="9" spans="2:46" ht="13.5" thickTop="1">
      <c r="B9" s="42">
        <v>1</v>
      </c>
      <c r="C9" s="43">
        <v>2</v>
      </c>
      <c r="D9" s="43" t="s">
        <v>219</v>
      </c>
      <c r="E9" s="44"/>
      <c r="F9" s="45" t="s">
        <v>87</v>
      </c>
      <c r="G9" s="46"/>
      <c r="H9" s="46"/>
      <c r="I9" s="47"/>
      <c r="J9" s="37"/>
      <c r="K9" s="42">
        <v>1</v>
      </c>
      <c r="L9" s="43">
        <v>2</v>
      </c>
      <c r="M9" s="43" t="s">
        <v>1499</v>
      </c>
      <c r="N9" s="44"/>
      <c r="O9" s="45" t="s">
        <v>87</v>
      </c>
      <c r="P9" s="46"/>
      <c r="Q9" s="46"/>
      <c r="R9" s="47"/>
      <c r="S9" s="37"/>
      <c r="T9" s="42">
        <v>1</v>
      </c>
      <c r="U9" s="43">
        <v>2</v>
      </c>
      <c r="V9" s="43" t="s">
        <v>1686</v>
      </c>
      <c r="W9" s="44"/>
      <c r="X9" s="45" t="s">
        <v>87</v>
      </c>
      <c r="Y9" s="46"/>
      <c r="Z9" s="46"/>
      <c r="AA9" s="47"/>
      <c r="AB9" s="37"/>
      <c r="AC9" s="42">
        <v>1</v>
      </c>
      <c r="AD9" s="43">
        <v>1</v>
      </c>
      <c r="AE9" s="43" t="s">
        <v>1687</v>
      </c>
      <c r="AF9" s="44"/>
      <c r="AG9" s="45" t="s">
        <v>87</v>
      </c>
      <c r="AH9" s="46"/>
      <c r="AI9" s="46"/>
      <c r="AJ9" s="47"/>
      <c r="AK9" s="37"/>
      <c r="AL9" s="60"/>
      <c r="AM9" s="39"/>
      <c r="AN9" s="39"/>
      <c r="AO9" s="461"/>
      <c r="AP9" s="462"/>
      <c r="AQ9" s="37"/>
      <c r="AR9" s="37"/>
      <c r="AS9" s="37"/>
      <c r="AT9" s="1"/>
    </row>
    <row r="10" spans="2:46" ht="12.75">
      <c r="B10" s="48">
        <v>2</v>
      </c>
      <c r="C10" s="49">
        <v>2</v>
      </c>
      <c r="D10" s="49" t="s">
        <v>219</v>
      </c>
      <c r="E10" s="50"/>
      <c r="F10" s="51" t="s">
        <v>88</v>
      </c>
      <c r="G10" s="52"/>
      <c r="H10" s="52"/>
      <c r="I10" s="53"/>
      <c r="J10" s="37"/>
      <c r="K10" s="48">
        <v>2</v>
      </c>
      <c r="L10" s="49">
        <v>2</v>
      </c>
      <c r="M10" s="49" t="s">
        <v>1499</v>
      </c>
      <c r="N10" s="50"/>
      <c r="O10" s="51" t="s">
        <v>88</v>
      </c>
      <c r="P10" s="52"/>
      <c r="Q10" s="52"/>
      <c r="R10" s="53"/>
      <c r="S10" s="37"/>
      <c r="T10" s="48">
        <v>2</v>
      </c>
      <c r="U10" s="49">
        <v>2</v>
      </c>
      <c r="V10" s="49" t="s">
        <v>1686</v>
      </c>
      <c r="W10" s="50"/>
      <c r="X10" s="51" t="s">
        <v>88</v>
      </c>
      <c r="Y10" s="52"/>
      <c r="Z10" s="52"/>
      <c r="AA10" s="53"/>
      <c r="AB10" s="37"/>
      <c r="AC10" s="48">
        <v>2</v>
      </c>
      <c r="AD10" s="49">
        <v>1</v>
      </c>
      <c r="AE10" s="49" t="s">
        <v>1687</v>
      </c>
      <c r="AF10" s="50"/>
      <c r="AG10" s="51" t="s">
        <v>88</v>
      </c>
      <c r="AH10" s="52"/>
      <c r="AI10" s="52"/>
      <c r="AJ10" s="53"/>
      <c r="AK10" s="37"/>
      <c r="AL10" s="60"/>
      <c r="AM10" s="39"/>
      <c r="AN10" s="39"/>
      <c r="AO10" s="461"/>
      <c r="AP10" s="462"/>
      <c r="AQ10" s="37"/>
      <c r="AR10" s="37"/>
      <c r="AS10" s="37"/>
      <c r="AT10" s="1"/>
    </row>
    <row r="11" spans="2:46" ht="12.75">
      <c r="B11" s="48">
        <v>3</v>
      </c>
      <c r="C11" s="49">
        <v>2</v>
      </c>
      <c r="D11" s="49" t="s">
        <v>219</v>
      </c>
      <c r="E11" s="50"/>
      <c r="F11" s="51" t="s">
        <v>89</v>
      </c>
      <c r="G11" s="52"/>
      <c r="H11" s="52"/>
      <c r="I11" s="53"/>
      <c r="J11" s="37"/>
      <c r="K11" s="48">
        <v>3</v>
      </c>
      <c r="L11" s="49">
        <v>2</v>
      </c>
      <c r="M11" s="49" t="s">
        <v>1499</v>
      </c>
      <c r="N11" s="50"/>
      <c r="O11" s="51" t="s">
        <v>89</v>
      </c>
      <c r="P11" s="52"/>
      <c r="Q11" s="52"/>
      <c r="R11" s="53"/>
      <c r="S11" s="37"/>
      <c r="T11" s="48">
        <v>3</v>
      </c>
      <c r="U11" s="49">
        <v>2</v>
      </c>
      <c r="V11" s="49" t="s">
        <v>1686</v>
      </c>
      <c r="W11" s="50"/>
      <c r="X11" s="51" t="s">
        <v>89</v>
      </c>
      <c r="Y11" s="52"/>
      <c r="Z11" s="52"/>
      <c r="AA11" s="53"/>
      <c r="AB11" s="37"/>
      <c r="AC11" s="48">
        <v>3</v>
      </c>
      <c r="AD11" s="49">
        <v>1</v>
      </c>
      <c r="AE11" s="49" t="s">
        <v>1687</v>
      </c>
      <c r="AF11" s="50"/>
      <c r="AG11" s="51" t="s">
        <v>89</v>
      </c>
      <c r="AH11" s="52"/>
      <c r="AI11" s="52"/>
      <c r="AJ11" s="53"/>
      <c r="AK11" s="37"/>
      <c r="AL11" s="60"/>
      <c r="AM11" s="39"/>
      <c r="AN11" s="39"/>
      <c r="AO11" s="461"/>
      <c r="AP11" s="462"/>
      <c r="AQ11" s="37"/>
      <c r="AR11" s="37"/>
      <c r="AS11" s="37"/>
      <c r="AT11" s="1"/>
    </row>
    <row r="12" spans="2:46" ht="12.75">
      <c r="B12" s="48">
        <v>4</v>
      </c>
      <c r="C12" s="49">
        <v>2</v>
      </c>
      <c r="D12" s="49" t="s">
        <v>219</v>
      </c>
      <c r="E12" s="50"/>
      <c r="F12" s="51" t="s">
        <v>90</v>
      </c>
      <c r="G12" s="52"/>
      <c r="H12" s="52"/>
      <c r="I12" s="53"/>
      <c r="J12" s="37"/>
      <c r="K12" s="48">
        <v>4</v>
      </c>
      <c r="L12" s="49">
        <v>2</v>
      </c>
      <c r="M12" s="49" t="s">
        <v>1499</v>
      </c>
      <c r="N12" s="50"/>
      <c r="O12" s="51" t="s">
        <v>90</v>
      </c>
      <c r="P12" s="52"/>
      <c r="Q12" s="52"/>
      <c r="R12" s="53"/>
      <c r="S12" s="37"/>
      <c r="T12" s="48">
        <v>4</v>
      </c>
      <c r="U12" s="49">
        <v>2</v>
      </c>
      <c r="V12" s="49" t="s">
        <v>1686</v>
      </c>
      <c r="W12" s="50"/>
      <c r="X12" s="51" t="s">
        <v>90</v>
      </c>
      <c r="Y12" s="52"/>
      <c r="Z12" s="52"/>
      <c r="AA12" s="53"/>
      <c r="AB12" s="37"/>
      <c r="AC12" s="48">
        <v>4</v>
      </c>
      <c r="AD12" s="49">
        <v>1</v>
      </c>
      <c r="AE12" s="49" t="s">
        <v>1687</v>
      </c>
      <c r="AF12" s="50"/>
      <c r="AG12" s="51" t="s">
        <v>90</v>
      </c>
      <c r="AH12" s="52"/>
      <c r="AI12" s="52"/>
      <c r="AJ12" s="53"/>
      <c r="AK12" s="37"/>
      <c r="AL12" s="60"/>
      <c r="AM12" s="39"/>
      <c r="AN12" s="39"/>
      <c r="AO12" s="461"/>
      <c r="AP12" s="462"/>
      <c r="AQ12" s="37"/>
      <c r="AR12" s="37"/>
      <c r="AS12" s="37"/>
      <c r="AT12" s="1"/>
    </row>
    <row r="13" spans="2:46" ht="12.75">
      <c r="B13" s="48">
        <v>5</v>
      </c>
      <c r="C13" s="49">
        <v>2</v>
      </c>
      <c r="D13" s="49" t="s">
        <v>219</v>
      </c>
      <c r="E13" s="50"/>
      <c r="F13" s="51" t="s">
        <v>91</v>
      </c>
      <c r="G13" s="52"/>
      <c r="H13" s="52"/>
      <c r="I13" s="53"/>
      <c r="J13" s="37"/>
      <c r="K13" s="48">
        <v>5</v>
      </c>
      <c r="L13" s="49">
        <v>2</v>
      </c>
      <c r="M13" s="49" t="s">
        <v>1499</v>
      </c>
      <c r="N13" s="50"/>
      <c r="O13" s="51" t="s">
        <v>91</v>
      </c>
      <c r="P13" s="52"/>
      <c r="Q13" s="52"/>
      <c r="R13" s="53"/>
      <c r="S13" s="37"/>
      <c r="T13" s="48">
        <v>5</v>
      </c>
      <c r="U13" s="49">
        <v>2</v>
      </c>
      <c r="V13" s="49" t="s">
        <v>1686</v>
      </c>
      <c r="W13" s="50"/>
      <c r="X13" s="51" t="s">
        <v>91</v>
      </c>
      <c r="Y13" s="52"/>
      <c r="Z13" s="52"/>
      <c r="AA13" s="53"/>
      <c r="AB13" s="37"/>
      <c r="AC13" s="48">
        <v>5</v>
      </c>
      <c r="AD13" s="49">
        <v>1</v>
      </c>
      <c r="AE13" s="49" t="s">
        <v>1687</v>
      </c>
      <c r="AF13" s="50"/>
      <c r="AG13" s="51" t="s">
        <v>91</v>
      </c>
      <c r="AH13" s="52"/>
      <c r="AI13" s="52"/>
      <c r="AJ13" s="53"/>
      <c r="AK13" s="37"/>
      <c r="AL13" s="60"/>
      <c r="AM13" s="39"/>
      <c r="AN13" s="39"/>
      <c r="AO13" s="461"/>
      <c r="AP13" s="462"/>
      <c r="AQ13" s="37"/>
      <c r="AR13" s="37"/>
      <c r="AS13" s="37"/>
      <c r="AT13" s="1"/>
    </row>
    <row r="14" spans="2:46" ht="12.75">
      <c r="B14" s="48">
        <v>6</v>
      </c>
      <c r="C14" s="49">
        <v>2</v>
      </c>
      <c r="D14" s="49" t="s">
        <v>219</v>
      </c>
      <c r="E14" s="50"/>
      <c r="F14" s="51" t="s">
        <v>92</v>
      </c>
      <c r="G14" s="52"/>
      <c r="H14" s="52"/>
      <c r="I14" s="53"/>
      <c r="J14" s="37"/>
      <c r="K14" s="48">
        <v>6</v>
      </c>
      <c r="L14" s="49">
        <v>2</v>
      </c>
      <c r="M14" s="49" t="s">
        <v>1499</v>
      </c>
      <c r="N14" s="50"/>
      <c r="O14" s="51" t="s">
        <v>92</v>
      </c>
      <c r="P14" s="52"/>
      <c r="Q14" s="52"/>
      <c r="R14" s="53"/>
      <c r="S14" s="37"/>
      <c r="T14" s="48">
        <v>6</v>
      </c>
      <c r="U14" s="49">
        <v>2</v>
      </c>
      <c r="V14" s="49" t="s">
        <v>1686</v>
      </c>
      <c r="W14" s="50"/>
      <c r="X14" s="51" t="s">
        <v>92</v>
      </c>
      <c r="Y14" s="52"/>
      <c r="Z14" s="52"/>
      <c r="AA14" s="53"/>
      <c r="AB14" s="37"/>
      <c r="AC14" s="48">
        <v>6</v>
      </c>
      <c r="AD14" s="49">
        <v>1</v>
      </c>
      <c r="AE14" s="49" t="s">
        <v>1687</v>
      </c>
      <c r="AF14" s="50"/>
      <c r="AG14" s="51" t="s">
        <v>92</v>
      </c>
      <c r="AH14" s="52"/>
      <c r="AI14" s="52"/>
      <c r="AJ14" s="53"/>
      <c r="AK14" s="37"/>
      <c r="AL14" s="60"/>
      <c r="AM14" s="39"/>
      <c r="AN14" s="39"/>
      <c r="AO14" s="461"/>
      <c r="AP14" s="462"/>
      <c r="AQ14" s="37"/>
      <c r="AR14" s="37"/>
      <c r="AS14" s="37"/>
      <c r="AT14" s="1"/>
    </row>
    <row r="15" spans="2:46" ht="12.75">
      <c r="B15" s="48"/>
      <c r="C15" s="49"/>
      <c r="D15" s="49"/>
      <c r="E15" s="52"/>
      <c r="F15" s="52"/>
      <c r="G15" s="52"/>
      <c r="H15" s="52"/>
      <c r="I15" s="53"/>
      <c r="J15" s="37"/>
      <c r="K15" s="48"/>
      <c r="L15" s="49"/>
      <c r="M15" s="49"/>
      <c r="N15" s="52"/>
      <c r="O15" s="52"/>
      <c r="P15" s="52"/>
      <c r="Q15" s="52"/>
      <c r="R15" s="53"/>
      <c r="S15" s="37"/>
      <c r="T15" s="48"/>
      <c r="U15" s="49"/>
      <c r="V15" s="49"/>
      <c r="W15" s="52"/>
      <c r="X15" s="52"/>
      <c r="Y15" s="52"/>
      <c r="Z15" s="52"/>
      <c r="AA15" s="53"/>
      <c r="AB15" s="37"/>
      <c r="AC15" s="48"/>
      <c r="AD15" s="49"/>
      <c r="AE15" s="49"/>
      <c r="AF15" s="52"/>
      <c r="AG15" s="52"/>
      <c r="AH15" s="52"/>
      <c r="AI15" s="52"/>
      <c r="AJ15" s="53"/>
      <c r="AK15" s="37"/>
      <c r="AL15" s="60"/>
      <c r="AM15" s="39"/>
      <c r="AN15" s="39"/>
      <c r="AO15" s="37"/>
      <c r="AP15" s="37"/>
      <c r="AQ15" s="37"/>
      <c r="AR15" s="37"/>
      <c r="AS15" s="39"/>
      <c r="AT15" s="1"/>
    </row>
    <row r="16" spans="2:46" ht="12.75">
      <c r="B16" s="48"/>
      <c r="C16" s="49"/>
      <c r="D16" s="49"/>
      <c r="E16" s="52"/>
      <c r="F16" s="52"/>
      <c r="G16" s="52"/>
      <c r="H16" s="52"/>
      <c r="I16" s="53"/>
      <c r="J16" s="37"/>
      <c r="K16" s="48"/>
      <c r="L16" s="49"/>
      <c r="M16" s="49"/>
      <c r="N16" s="52"/>
      <c r="O16" s="52"/>
      <c r="P16" s="52"/>
      <c r="Q16" s="52"/>
      <c r="R16" s="53"/>
      <c r="S16" s="37"/>
      <c r="T16" s="48"/>
      <c r="U16" s="49"/>
      <c r="V16" s="49"/>
      <c r="W16" s="52"/>
      <c r="X16" s="52"/>
      <c r="Y16" s="52"/>
      <c r="Z16" s="52"/>
      <c r="AA16" s="53"/>
      <c r="AB16" s="37"/>
      <c r="AC16" s="48"/>
      <c r="AD16" s="49"/>
      <c r="AE16" s="49"/>
      <c r="AF16" s="52"/>
      <c r="AG16" s="52"/>
      <c r="AH16" s="52"/>
      <c r="AI16" s="52"/>
      <c r="AJ16" s="53"/>
      <c r="AK16" s="37"/>
      <c r="AL16" s="60"/>
      <c r="AM16" s="38"/>
      <c r="AN16" s="37"/>
      <c r="AO16" s="37"/>
      <c r="AP16" s="37"/>
      <c r="AQ16" s="37"/>
      <c r="AR16" s="37"/>
      <c r="AS16" s="41"/>
      <c r="AT16" s="1"/>
    </row>
    <row r="17" spans="2:46" ht="12.75">
      <c r="B17" s="48">
        <v>7</v>
      </c>
      <c r="C17" s="49">
        <v>2</v>
      </c>
      <c r="D17" s="49" t="s">
        <v>219</v>
      </c>
      <c r="E17" s="50"/>
      <c r="F17" s="51" t="s">
        <v>93</v>
      </c>
      <c r="G17" s="52"/>
      <c r="H17" s="52"/>
      <c r="I17" s="53"/>
      <c r="J17" s="37"/>
      <c r="K17" s="48">
        <v>7</v>
      </c>
      <c r="L17" s="49">
        <v>2</v>
      </c>
      <c r="M17" s="49" t="s">
        <v>1499</v>
      </c>
      <c r="N17" s="50"/>
      <c r="O17" s="51" t="s">
        <v>93</v>
      </c>
      <c r="P17" s="52"/>
      <c r="Q17" s="52"/>
      <c r="R17" s="53"/>
      <c r="S17" s="37"/>
      <c r="T17" s="48">
        <v>7</v>
      </c>
      <c r="U17" s="49">
        <v>2</v>
      </c>
      <c r="V17" s="49" t="s">
        <v>1686</v>
      </c>
      <c r="W17" s="50"/>
      <c r="X17" s="51" t="s">
        <v>93</v>
      </c>
      <c r="Y17" s="52"/>
      <c r="Z17" s="52"/>
      <c r="AA17" s="53"/>
      <c r="AB17" s="37"/>
      <c r="AC17" s="48">
        <v>7</v>
      </c>
      <c r="AD17" s="49">
        <v>1</v>
      </c>
      <c r="AE17" s="49" t="s">
        <v>1687</v>
      </c>
      <c r="AF17" s="50"/>
      <c r="AG17" s="51" t="s">
        <v>93</v>
      </c>
      <c r="AH17" s="52"/>
      <c r="AI17" s="52"/>
      <c r="AJ17" s="53"/>
      <c r="AK17" s="37"/>
      <c r="AL17" s="60"/>
      <c r="AM17" s="39"/>
      <c r="AN17" s="39"/>
      <c r="AO17" s="461"/>
      <c r="AP17" s="462"/>
      <c r="AQ17" s="37"/>
      <c r="AR17" s="37"/>
      <c r="AS17" s="37"/>
      <c r="AT17" s="1"/>
    </row>
    <row r="18" spans="2:46" ht="12.75">
      <c r="B18" s="48">
        <v>8</v>
      </c>
      <c r="C18" s="49">
        <v>2</v>
      </c>
      <c r="D18" s="49" t="s">
        <v>219</v>
      </c>
      <c r="E18" s="50"/>
      <c r="F18" s="51" t="s">
        <v>627</v>
      </c>
      <c r="G18" s="52"/>
      <c r="H18" s="52"/>
      <c r="I18" s="53"/>
      <c r="J18" s="37"/>
      <c r="K18" s="48">
        <v>8</v>
      </c>
      <c r="L18" s="49">
        <v>2</v>
      </c>
      <c r="M18" s="49" t="s">
        <v>1499</v>
      </c>
      <c r="N18" s="50"/>
      <c r="O18" s="51" t="s">
        <v>627</v>
      </c>
      <c r="P18" s="52"/>
      <c r="Q18" s="52"/>
      <c r="R18" s="53"/>
      <c r="S18" s="37"/>
      <c r="T18" s="48">
        <v>8</v>
      </c>
      <c r="U18" s="49">
        <v>2</v>
      </c>
      <c r="V18" s="49" t="s">
        <v>1686</v>
      </c>
      <c r="W18" s="50"/>
      <c r="X18" s="51" t="s">
        <v>627</v>
      </c>
      <c r="Y18" s="52"/>
      <c r="Z18" s="52"/>
      <c r="AA18" s="53"/>
      <c r="AB18" s="37"/>
      <c r="AC18" s="48">
        <v>8</v>
      </c>
      <c r="AD18" s="49">
        <v>1</v>
      </c>
      <c r="AE18" s="49" t="s">
        <v>1687</v>
      </c>
      <c r="AF18" s="50"/>
      <c r="AG18" s="51" t="s">
        <v>627</v>
      </c>
      <c r="AH18" s="52"/>
      <c r="AI18" s="52"/>
      <c r="AJ18" s="53"/>
      <c r="AK18" s="37"/>
      <c r="AL18" s="60"/>
      <c r="AM18" s="39"/>
      <c r="AN18" s="39"/>
      <c r="AO18" s="461"/>
      <c r="AP18" s="462"/>
      <c r="AQ18" s="37"/>
      <c r="AR18" s="37"/>
      <c r="AS18" s="37"/>
      <c r="AT18" s="1"/>
    </row>
    <row r="19" spans="2:46" ht="13.5" thickBot="1">
      <c r="B19" s="48">
        <v>9</v>
      </c>
      <c r="C19" s="49">
        <v>2</v>
      </c>
      <c r="D19" s="49" t="s">
        <v>219</v>
      </c>
      <c r="E19" s="50"/>
      <c r="F19" s="51" t="s">
        <v>628</v>
      </c>
      <c r="G19" s="52"/>
      <c r="H19" s="52"/>
      <c r="I19" s="53"/>
      <c r="J19" s="37"/>
      <c r="K19" s="48">
        <v>9</v>
      </c>
      <c r="L19" s="49">
        <v>2</v>
      </c>
      <c r="M19" s="49" t="s">
        <v>1499</v>
      </c>
      <c r="N19" s="50"/>
      <c r="O19" s="51" t="s">
        <v>628</v>
      </c>
      <c r="P19" s="52"/>
      <c r="Q19" s="52"/>
      <c r="R19" s="53"/>
      <c r="S19" s="37"/>
      <c r="T19" s="54">
        <v>9</v>
      </c>
      <c r="U19" s="55">
        <v>2</v>
      </c>
      <c r="V19" s="55" t="s">
        <v>1686</v>
      </c>
      <c r="W19" s="56"/>
      <c r="X19" s="57" t="s">
        <v>628</v>
      </c>
      <c r="Y19" s="58"/>
      <c r="Z19" s="58"/>
      <c r="AA19" s="59"/>
      <c r="AB19" s="37"/>
      <c r="AC19" s="54">
        <v>9</v>
      </c>
      <c r="AD19" s="55">
        <v>1</v>
      </c>
      <c r="AE19" s="55" t="s">
        <v>1687</v>
      </c>
      <c r="AF19" s="56"/>
      <c r="AG19" s="57" t="s">
        <v>628</v>
      </c>
      <c r="AH19" s="58"/>
      <c r="AI19" s="58"/>
      <c r="AJ19" s="59"/>
      <c r="AK19" s="37"/>
      <c r="AL19" s="60"/>
      <c r="AM19" s="39"/>
      <c r="AN19" s="39"/>
      <c r="AO19" s="461"/>
      <c r="AP19" s="462"/>
      <c r="AQ19" s="37"/>
      <c r="AR19" s="37"/>
      <c r="AS19" s="37"/>
      <c r="AT19" s="1"/>
    </row>
    <row r="20" spans="2:46" ht="13.5" thickTop="1">
      <c r="B20" s="48"/>
      <c r="C20" s="49"/>
      <c r="D20" s="49"/>
      <c r="E20" s="3"/>
      <c r="F20" s="52"/>
      <c r="G20" s="52"/>
      <c r="H20" s="52"/>
      <c r="I20" s="53"/>
      <c r="J20" s="37"/>
      <c r="K20" s="48"/>
      <c r="L20" s="49"/>
      <c r="M20" s="49"/>
      <c r="N20" s="3"/>
      <c r="O20" s="52"/>
      <c r="P20" s="52"/>
      <c r="Q20" s="52"/>
      <c r="R20" s="53"/>
      <c r="S20" s="37"/>
      <c r="T20" s="60"/>
      <c r="U20" s="39"/>
      <c r="V20" s="39"/>
      <c r="W20" s="37"/>
      <c r="X20" s="37"/>
      <c r="Y20" s="37"/>
      <c r="Z20" s="37"/>
      <c r="AA20" s="36"/>
      <c r="AB20" s="37"/>
      <c r="AC20" s="60"/>
      <c r="AD20" s="39"/>
      <c r="AE20" s="39"/>
      <c r="AF20" s="37"/>
      <c r="AG20" s="37"/>
      <c r="AH20" s="37"/>
      <c r="AI20" s="37"/>
      <c r="AJ20" s="36"/>
      <c r="AK20" s="37"/>
      <c r="AL20" s="60"/>
      <c r="AM20" s="39"/>
      <c r="AN20" s="39"/>
      <c r="AO20" s="37"/>
      <c r="AP20" s="37"/>
      <c r="AQ20" s="37"/>
      <c r="AR20" s="37"/>
      <c r="AS20" s="39"/>
      <c r="AT20" s="1"/>
    </row>
    <row r="21" spans="2:46" ht="13.5" thickBot="1">
      <c r="B21" s="48"/>
      <c r="C21" s="49"/>
      <c r="D21" s="49"/>
      <c r="E21" s="3"/>
      <c r="F21" s="52"/>
      <c r="G21" s="52"/>
      <c r="H21" s="52"/>
      <c r="I21" s="53"/>
      <c r="J21" s="37"/>
      <c r="K21" s="48"/>
      <c r="L21" s="49"/>
      <c r="M21" s="49"/>
      <c r="N21" s="3"/>
      <c r="O21" s="52"/>
      <c r="P21" s="52"/>
      <c r="Q21" s="52"/>
      <c r="R21" s="53"/>
      <c r="S21" s="37"/>
      <c r="T21" s="60"/>
      <c r="U21" s="38" t="s">
        <v>629</v>
      </c>
      <c r="V21" s="39"/>
      <c r="W21" s="37"/>
      <c r="X21" s="37"/>
      <c r="Y21" s="37"/>
      <c r="Z21" s="37"/>
      <c r="AA21" s="41"/>
      <c r="AB21" s="37"/>
      <c r="AC21" s="60"/>
      <c r="AD21" s="38" t="s">
        <v>630</v>
      </c>
      <c r="AE21" s="39"/>
      <c r="AF21" s="37"/>
      <c r="AG21" s="37"/>
      <c r="AH21" s="37"/>
      <c r="AI21" s="37"/>
      <c r="AJ21" s="41"/>
      <c r="AK21" s="37"/>
      <c r="AL21" s="60"/>
      <c r="AM21" s="38"/>
      <c r="AN21" s="39"/>
      <c r="AO21" s="37"/>
      <c r="AP21" s="37"/>
      <c r="AQ21" s="37"/>
      <c r="AR21" s="37"/>
      <c r="AS21" s="41"/>
      <c r="AT21" s="1"/>
    </row>
    <row r="22" spans="2:46" ht="13.5" thickTop="1">
      <c r="B22" s="48">
        <v>10</v>
      </c>
      <c r="C22" s="49">
        <v>2</v>
      </c>
      <c r="D22" s="49" t="s">
        <v>219</v>
      </c>
      <c r="E22" s="50"/>
      <c r="F22" s="51" t="s">
        <v>631</v>
      </c>
      <c r="G22" s="52"/>
      <c r="H22" s="52"/>
      <c r="I22" s="53"/>
      <c r="J22" s="37"/>
      <c r="K22" s="48">
        <v>10</v>
      </c>
      <c r="L22" s="49">
        <v>2</v>
      </c>
      <c r="M22" s="49" t="s">
        <v>1499</v>
      </c>
      <c r="N22" s="50"/>
      <c r="O22" s="51" t="s">
        <v>631</v>
      </c>
      <c r="P22" s="52"/>
      <c r="Q22" s="52"/>
      <c r="R22" s="53"/>
      <c r="S22" s="37"/>
      <c r="T22" s="42">
        <v>10</v>
      </c>
      <c r="U22" s="43">
        <v>2</v>
      </c>
      <c r="V22" s="43" t="s">
        <v>1686</v>
      </c>
      <c r="W22" s="44"/>
      <c r="X22" s="45" t="s">
        <v>631</v>
      </c>
      <c r="Y22" s="46"/>
      <c r="Z22" s="46"/>
      <c r="AA22" s="47"/>
      <c r="AB22" s="37"/>
      <c r="AC22" s="42">
        <v>10</v>
      </c>
      <c r="AD22" s="43">
        <v>1</v>
      </c>
      <c r="AE22" s="43" t="s">
        <v>1687</v>
      </c>
      <c r="AF22" s="44"/>
      <c r="AG22" s="45" t="s">
        <v>631</v>
      </c>
      <c r="AH22" s="46"/>
      <c r="AI22" s="46"/>
      <c r="AJ22" s="47"/>
      <c r="AK22" s="37"/>
      <c r="AL22" s="60"/>
      <c r="AM22" s="39"/>
      <c r="AN22" s="39"/>
      <c r="AO22" s="461"/>
      <c r="AP22" s="462"/>
      <c r="AQ22" s="37"/>
      <c r="AR22" s="37"/>
      <c r="AS22" s="37"/>
      <c r="AT22" s="1"/>
    </row>
    <row r="23" spans="2:46" ht="12.75">
      <c r="B23" s="48">
        <v>11</v>
      </c>
      <c r="C23" s="49">
        <v>2</v>
      </c>
      <c r="D23" s="49" t="s">
        <v>219</v>
      </c>
      <c r="E23" s="50"/>
      <c r="F23" s="51" t="s">
        <v>632</v>
      </c>
      <c r="G23" s="52"/>
      <c r="H23" s="52"/>
      <c r="I23" s="53"/>
      <c r="J23" s="37"/>
      <c r="K23" s="48">
        <v>11</v>
      </c>
      <c r="L23" s="49">
        <v>2</v>
      </c>
      <c r="M23" s="49" t="s">
        <v>1499</v>
      </c>
      <c r="N23" s="50"/>
      <c r="O23" s="51" t="s">
        <v>632</v>
      </c>
      <c r="P23" s="52"/>
      <c r="Q23" s="52"/>
      <c r="R23" s="53"/>
      <c r="S23" s="37"/>
      <c r="T23" s="48">
        <v>11</v>
      </c>
      <c r="U23" s="49">
        <v>2</v>
      </c>
      <c r="V23" s="49" t="s">
        <v>1686</v>
      </c>
      <c r="W23" s="50"/>
      <c r="X23" s="51" t="s">
        <v>632</v>
      </c>
      <c r="Y23" s="52"/>
      <c r="Z23" s="52"/>
      <c r="AA23" s="53"/>
      <c r="AB23" s="37"/>
      <c r="AC23" s="48">
        <v>11</v>
      </c>
      <c r="AD23" s="49">
        <v>1</v>
      </c>
      <c r="AE23" s="49" t="s">
        <v>1687</v>
      </c>
      <c r="AF23" s="50"/>
      <c r="AG23" s="51" t="s">
        <v>632</v>
      </c>
      <c r="AH23" s="52"/>
      <c r="AI23" s="52"/>
      <c r="AJ23" s="53"/>
      <c r="AK23" s="37"/>
      <c r="AL23" s="60"/>
      <c r="AM23" s="39"/>
      <c r="AN23" s="39"/>
      <c r="AO23" s="461"/>
      <c r="AP23" s="462"/>
      <c r="AQ23" s="37"/>
      <c r="AR23" s="37"/>
      <c r="AS23" s="37"/>
      <c r="AT23" s="1"/>
    </row>
    <row r="24" spans="2:46" ht="12.75">
      <c r="B24" s="48">
        <v>12</v>
      </c>
      <c r="C24" s="49">
        <v>2</v>
      </c>
      <c r="D24" s="49" t="s">
        <v>219</v>
      </c>
      <c r="E24" s="50"/>
      <c r="F24" s="51" t="s">
        <v>633</v>
      </c>
      <c r="G24" s="52"/>
      <c r="H24" s="52"/>
      <c r="I24" s="53"/>
      <c r="J24" s="37"/>
      <c r="K24" s="48">
        <v>12</v>
      </c>
      <c r="L24" s="49">
        <v>2</v>
      </c>
      <c r="M24" s="49" t="s">
        <v>1499</v>
      </c>
      <c r="N24" s="50"/>
      <c r="O24" s="51" t="s">
        <v>633</v>
      </c>
      <c r="P24" s="52"/>
      <c r="Q24" s="52"/>
      <c r="R24" s="53"/>
      <c r="S24" s="37"/>
      <c r="T24" s="48">
        <v>12</v>
      </c>
      <c r="U24" s="49">
        <v>2</v>
      </c>
      <c r="V24" s="49" t="s">
        <v>1686</v>
      </c>
      <c r="W24" s="50"/>
      <c r="X24" s="51" t="s">
        <v>633</v>
      </c>
      <c r="Y24" s="52"/>
      <c r="Z24" s="52"/>
      <c r="AA24" s="53"/>
      <c r="AB24" s="37"/>
      <c r="AC24" s="48">
        <v>12</v>
      </c>
      <c r="AD24" s="49">
        <v>1</v>
      </c>
      <c r="AE24" s="49" t="s">
        <v>1687</v>
      </c>
      <c r="AF24" s="50"/>
      <c r="AG24" s="51" t="s">
        <v>633</v>
      </c>
      <c r="AH24" s="52"/>
      <c r="AI24" s="52"/>
      <c r="AJ24" s="53"/>
      <c r="AK24" s="37"/>
      <c r="AL24" s="60"/>
      <c r="AM24" s="39"/>
      <c r="AN24" s="39"/>
      <c r="AO24" s="461"/>
      <c r="AP24" s="462"/>
      <c r="AQ24" s="37"/>
      <c r="AR24" s="37"/>
      <c r="AS24" s="37"/>
      <c r="AT24" s="1"/>
    </row>
    <row r="25" spans="2:46" ht="12.75">
      <c r="B25" s="48"/>
      <c r="C25" s="49"/>
      <c r="D25" s="49"/>
      <c r="E25" s="3"/>
      <c r="F25" s="52"/>
      <c r="G25" s="52"/>
      <c r="H25" s="52"/>
      <c r="I25" s="53"/>
      <c r="J25" s="37"/>
      <c r="K25" s="48"/>
      <c r="L25" s="49"/>
      <c r="M25" s="49"/>
      <c r="N25" s="3"/>
      <c r="O25" s="52"/>
      <c r="P25" s="52"/>
      <c r="Q25" s="52"/>
      <c r="R25" s="53"/>
      <c r="S25" s="37"/>
      <c r="T25" s="48"/>
      <c r="U25" s="49"/>
      <c r="V25" s="49"/>
      <c r="W25" s="3"/>
      <c r="X25" s="52"/>
      <c r="Y25" s="52"/>
      <c r="Z25" s="52"/>
      <c r="AA25" s="53"/>
      <c r="AB25" s="37"/>
      <c r="AC25" s="48"/>
      <c r="AD25" s="49"/>
      <c r="AE25" s="49"/>
      <c r="AF25" s="3"/>
      <c r="AG25" s="52"/>
      <c r="AH25" s="52"/>
      <c r="AI25" s="52"/>
      <c r="AJ25" s="53"/>
      <c r="AK25" s="37"/>
      <c r="AL25" s="60"/>
      <c r="AM25" s="39"/>
      <c r="AN25" s="39"/>
      <c r="AO25" s="37"/>
      <c r="AP25" s="37"/>
      <c r="AQ25" s="37"/>
      <c r="AR25" s="37"/>
      <c r="AS25" s="39"/>
      <c r="AT25" s="1"/>
    </row>
    <row r="26" spans="2:46" ht="12.75">
      <c r="B26" s="48"/>
      <c r="C26" s="49"/>
      <c r="D26" s="49"/>
      <c r="E26" s="3"/>
      <c r="F26" s="52"/>
      <c r="G26" s="52"/>
      <c r="H26" s="52"/>
      <c r="I26" s="53"/>
      <c r="J26" s="37"/>
      <c r="K26" s="48"/>
      <c r="L26" s="49"/>
      <c r="M26" s="49"/>
      <c r="N26" s="3"/>
      <c r="O26" s="52"/>
      <c r="P26" s="52"/>
      <c r="Q26" s="52"/>
      <c r="R26" s="53"/>
      <c r="S26" s="37"/>
      <c r="T26" s="48"/>
      <c r="U26" s="49"/>
      <c r="V26" s="49"/>
      <c r="W26" s="3"/>
      <c r="X26" s="52"/>
      <c r="Y26" s="52"/>
      <c r="Z26" s="52"/>
      <c r="AA26" s="53"/>
      <c r="AB26" s="37"/>
      <c r="AC26" s="48"/>
      <c r="AD26" s="49"/>
      <c r="AE26" s="49"/>
      <c r="AF26" s="3"/>
      <c r="AG26" s="52"/>
      <c r="AH26" s="52"/>
      <c r="AI26" s="52"/>
      <c r="AJ26" s="53"/>
      <c r="AK26" s="37"/>
      <c r="AL26" s="60"/>
      <c r="AM26" s="38"/>
      <c r="AN26" s="37"/>
      <c r="AO26" s="37"/>
      <c r="AP26" s="37"/>
      <c r="AQ26" s="37"/>
      <c r="AR26" s="37"/>
      <c r="AS26" s="41"/>
      <c r="AT26" s="1"/>
    </row>
    <row r="27" spans="2:46" ht="12.75">
      <c r="B27" s="48">
        <v>13</v>
      </c>
      <c r="C27" s="49">
        <v>2</v>
      </c>
      <c r="D27" s="49" t="s">
        <v>219</v>
      </c>
      <c r="E27" s="50"/>
      <c r="F27" s="51" t="s">
        <v>634</v>
      </c>
      <c r="G27" s="52"/>
      <c r="H27" s="52"/>
      <c r="I27" s="53"/>
      <c r="J27" s="37"/>
      <c r="K27" s="48">
        <v>13</v>
      </c>
      <c r="L27" s="49">
        <v>2</v>
      </c>
      <c r="M27" s="49" t="s">
        <v>1499</v>
      </c>
      <c r="N27" s="50"/>
      <c r="O27" s="51" t="s">
        <v>634</v>
      </c>
      <c r="P27" s="52"/>
      <c r="Q27" s="52"/>
      <c r="R27" s="53"/>
      <c r="S27" s="37"/>
      <c r="T27" s="48">
        <v>13</v>
      </c>
      <c r="U27" s="49">
        <v>2</v>
      </c>
      <c r="V27" s="49" t="s">
        <v>1686</v>
      </c>
      <c r="W27" s="50"/>
      <c r="X27" s="51" t="s">
        <v>634</v>
      </c>
      <c r="Y27" s="52"/>
      <c r="Z27" s="52"/>
      <c r="AA27" s="53"/>
      <c r="AB27" s="37"/>
      <c r="AC27" s="48">
        <v>13</v>
      </c>
      <c r="AD27" s="49">
        <v>1</v>
      </c>
      <c r="AE27" s="49" t="s">
        <v>1687</v>
      </c>
      <c r="AF27" s="50"/>
      <c r="AG27" s="51" t="s">
        <v>634</v>
      </c>
      <c r="AH27" s="52"/>
      <c r="AI27" s="52"/>
      <c r="AJ27" s="53"/>
      <c r="AK27" s="37"/>
      <c r="AL27" s="60"/>
      <c r="AM27" s="39"/>
      <c r="AN27" s="39"/>
      <c r="AO27" s="461"/>
      <c r="AP27" s="462"/>
      <c r="AQ27" s="37"/>
      <c r="AR27" s="37"/>
      <c r="AS27" s="37"/>
      <c r="AT27" s="1"/>
    </row>
    <row r="28" spans="2:46" ht="12.75">
      <c r="B28" s="48">
        <v>14</v>
      </c>
      <c r="C28" s="49">
        <v>2</v>
      </c>
      <c r="D28" s="49" t="s">
        <v>219</v>
      </c>
      <c r="E28" s="50"/>
      <c r="F28" s="51" t="s">
        <v>635</v>
      </c>
      <c r="G28" s="52"/>
      <c r="H28" s="52"/>
      <c r="I28" s="53"/>
      <c r="J28" s="37"/>
      <c r="K28" s="48">
        <v>14</v>
      </c>
      <c r="L28" s="49">
        <v>2</v>
      </c>
      <c r="M28" s="49" t="s">
        <v>1499</v>
      </c>
      <c r="N28" s="50"/>
      <c r="O28" s="51" t="s">
        <v>635</v>
      </c>
      <c r="P28" s="52"/>
      <c r="Q28" s="52"/>
      <c r="R28" s="53"/>
      <c r="S28" s="37"/>
      <c r="T28" s="48">
        <v>14</v>
      </c>
      <c r="U28" s="49">
        <v>2</v>
      </c>
      <c r="V28" s="49" t="s">
        <v>1686</v>
      </c>
      <c r="W28" s="50"/>
      <c r="X28" s="51" t="s">
        <v>635</v>
      </c>
      <c r="Y28" s="52"/>
      <c r="Z28" s="52"/>
      <c r="AA28" s="53"/>
      <c r="AB28" s="37"/>
      <c r="AC28" s="48">
        <v>14</v>
      </c>
      <c r="AD28" s="49">
        <v>1</v>
      </c>
      <c r="AE28" s="49" t="s">
        <v>1687</v>
      </c>
      <c r="AF28" s="50"/>
      <c r="AG28" s="51" t="s">
        <v>635</v>
      </c>
      <c r="AH28" s="52"/>
      <c r="AI28" s="52"/>
      <c r="AJ28" s="53"/>
      <c r="AK28" s="37"/>
      <c r="AL28" s="60"/>
      <c r="AM28" s="39"/>
      <c r="AN28" s="39"/>
      <c r="AO28" s="461"/>
      <c r="AP28" s="462"/>
      <c r="AQ28" s="37"/>
      <c r="AR28" s="37"/>
      <c r="AS28" s="37"/>
      <c r="AT28" s="1"/>
    </row>
    <row r="29" spans="2:46" ht="12.75">
      <c r="B29" s="48">
        <v>15</v>
      </c>
      <c r="C29" s="49">
        <v>2</v>
      </c>
      <c r="D29" s="49" t="s">
        <v>219</v>
      </c>
      <c r="E29" s="50"/>
      <c r="F29" s="51" t="s">
        <v>636</v>
      </c>
      <c r="G29" s="52"/>
      <c r="H29" s="52"/>
      <c r="I29" s="53"/>
      <c r="J29" s="37"/>
      <c r="K29" s="48">
        <v>15</v>
      </c>
      <c r="L29" s="49">
        <v>2</v>
      </c>
      <c r="M29" s="49" t="s">
        <v>1499</v>
      </c>
      <c r="N29" s="50"/>
      <c r="O29" s="51" t="s">
        <v>636</v>
      </c>
      <c r="P29" s="52"/>
      <c r="Q29" s="52"/>
      <c r="R29" s="53"/>
      <c r="S29" s="37"/>
      <c r="T29" s="48">
        <v>15</v>
      </c>
      <c r="U29" s="49">
        <v>2</v>
      </c>
      <c r="V29" s="49" t="s">
        <v>1686</v>
      </c>
      <c r="W29" s="50"/>
      <c r="X29" s="51" t="s">
        <v>636</v>
      </c>
      <c r="Y29" s="52"/>
      <c r="Z29" s="52"/>
      <c r="AA29" s="53"/>
      <c r="AB29" s="37"/>
      <c r="AC29" s="48">
        <v>15</v>
      </c>
      <c r="AD29" s="49">
        <v>1</v>
      </c>
      <c r="AE29" s="49" t="s">
        <v>1687</v>
      </c>
      <c r="AF29" s="50"/>
      <c r="AG29" s="51" t="s">
        <v>636</v>
      </c>
      <c r="AH29" s="52"/>
      <c r="AI29" s="52"/>
      <c r="AJ29" s="53"/>
      <c r="AK29" s="37"/>
      <c r="AL29" s="60"/>
      <c r="AM29" s="39"/>
      <c r="AN29" s="39"/>
      <c r="AO29" s="461"/>
      <c r="AP29" s="462"/>
      <c r="AQ29" s="37"/>
      <c r="AR29" s="37"/>
      <c r="AS29" s="37"/>
      <c r="AT29" s="1"/>
    </row>
    <row r="30" spans="2:46" ht="12.75">
      <c r="B30" s="48">
        <v>16</v>
      </c>
      <c r="C30" s="49">
        <v>2</v>
      </c>
      <c r="D30" s="49" t="s">
        <v>219</v>
      </c>
      <c r="E30" s="50"/>
      <c r="F30" s="51" t="s">
        <v>637</v>
      </c>
      <c r="G30" s="52"/>
      <c r="H30" s="52"/>
      <c r="I30" s="53"/>
      <c r="J30" s="37"/>
      <c r="K30" s="48">
        <v>16</v>
      </c>
      <c r="L30" s="49">
        <v>2</v>
      </c>
      <c r="M30" s="49" t="s">
        <v>1499</v>
      </c>
      <c r="N30" s="50"/>
      <c r="O30" s="51" t="s">
        <v>637</v>
      </c>
      <c r="P30" s="52"/>
      <c r="Q30" s="52"/>
      <c r="R30" s="53"/>
      <c r="S30" s="37"/>
      <c r="T30" s="48">
        <v>16</v>
      </c>
      <c r="U30" s="49">
        <v>2</v>
      </c>
      <c r="V30" s="49" t="s">
        <v>1686</v>
      </c>
      <c r="W30" s="50"/>
      <c r="X30" s="51" t="s">
        <v>637</v>
      </c>
      <c r="Y30" s="52"/>
      <c r="Z30" s="52"/>
      <c r="AA30" s="53"/>
      <c r="AB30" s="37"/>
      <c r="AC30" s="48">
        <v>16</v>
      </c>
      <c r="AD30" s="49">
        <v>1</v>
      </c>
      <c r="AE30" s="49" t="s">
        <v>1687</v>
      </c>
      <c r="AF30" s="50"/>
      <c r="AG30" s="51" t="s">
        <v>637</v>
      </c>
      <c r="AH30" s="52"/>
      <c r="AI30" s="52"/>
      <c r="AJ30" s="53"/>
      <c r="AK30" s="37"/>
      <c r="AL30" s="60"/>
      <c r="AM30" s="39"/>
      <c r="AN30" s="39"/>
      <c r="AO30" s="461"/>
      <c r="AP30" s="462"/>
      <c r="AQ30" s="37"/>
      <c r="AR30" s="37"/>
      <c r="AS30" s="37"/>
      <c r="AT30" s="1"/>
    </row>
    <row r="31" spans="2:46" ht="12.75">
      <c r="B31" s="48">
        <v>17</v>
      </c>
      <c r="C31" s="49">
        <v>2</v>
      </c>
      <c r="D31" s="49" t="s">
        <v>219</v>
      </c>
      <c r="E31" s="50"/>
      <c r="F31" s="51" t="s">
        <v>1696</v>
      </c>
      <c r="G31" s="52"/>
      <c r="H31" s="52"/>
      <c r="I31" s="53"/>
      <c r="J31" s="37"/>
      <c r="K31" s="48">
        <v>17</v>
      </c>
      <c r="L31" s="49">
        <v>2</v>
      </c>
      <c r="M31" s="49" t="s">
        <v>1499</v>
      </c>
      <c r="N31" s="50"/>
      <c r="O31" s="51" t="s">
        <v>1696</v>
      </c>
      <c r="P31" s="52"/>
      <c r="Q31" s="52"/>
      <c r="R31" s="53"/>
      <c r="S31" s="37"/>
      <c r="T31" s="48">
        <v>17</v>
      </c>
      <c r="U31" s="49">
        <v>2</v>
      </c>
      <c r="V31" s="49" t="s">
        <v>1686</v>
      </c>
      <c r="W31" s="50"/>
      <c r="X31" s="51" t="s">
        <v>1696</v>
      </c>
      <c r="Y31" s="52"/>
      <c r="Z31" s="52"/>
      <c r="AA31" s="53"/>
      <c r="AB31" s="37"/>
      <c r="AC31" s="48">
        <v>17</v>
      </c>
      <c r="AD31" s="49">
        <v>1</v>
      </c>
      <c r="AE31" s="49" t="s">
        <v>1687</v>
      </c>
      <c r="AF31" s="50"/>
      <c r="AG31" s="51" t="s">
        <v>1696</v>
      </c>
      <c r="AH31" s="52"/>
      <c r="AI31" s="52"/>
      <c r="AJ31" s="53"/>
      <c r="AK31" s="37"/>
      <c r="AL31" s="60"/>
      <c r="AM31" s="39"/>
      <c r="AN31" s="39"/>
      <c r="AO31" s="461"/>
      <c r="AP31" s="462"/>
      <c r="AQ31" s="37"/>
      <c r="AR31" s="37"/>
      <c r="AS31" s="37"/>
      <c r="AT31" s="1"/>
    </row>
    <row r="32" spans="2:46" ht="13.5" thickBot="1">
      <c r="B32" s="48">
        <v>18</v>
      </c>
      <c r="C32" s="49">
        <v>2</v>
      </c>
      <c r="D32" s="49" t="s">
        <v>219</v>
      </c>
      <c r="E32" s="50"/>
      <c r="F32" s="51" t="s">
        <v>1697</v>
      </c>
      <c r="G32" s="52"/>
      <c r="H32" s="52"/>
      <c r="I32" s="53"/>
      <c r="J32" s="37"/>
      <c r="K32" s="54">
        <v>18</v>
      </c>
      <c r="L32" s="55">
        <v>2</v>
      </c>
      <c r="M32" s="55" t="s">
        <v>1499</v>
      </c>
      <c r="N32" s="56"/>
      <c r="O32" s="57" t="s">
        <v>1697</v>
      </c>
      <c r="P32" s="58"/>
      <c r="Q32" s="58"/>
      <c r="R32" s="59"/>
      <c r="S32" s="37"/>
      <c r="T32" s="54">
        <v>18</v>
      </c>
      <c r="U32" s="55">
        <v>2</v>
      </c>
      <c r="V32" s="55" t="s">
        <v>1686</v>
      </c>
      <c r="W32" s="56"/>
      <c r="X32" s="57" t="s">
        <v>1697</v>
      </c>
      <c r="Y32" s="58"/>
      <c r="Z32" s="58"/>
      <c r="AA32" s="59"/>
      <c r="AB32" s="37"/>
      <c r="AC32" s="54">
        <v>18</v>
      </c>
      <c r="AD32" s="55">
        <v>1</v>
      </c>
      <c r="AE32" s="55" t="s">
        <v>1687</v>
      </c>
      <c r="AF32" s="56"/>
      <c r="AG32" s="57" t="s">
        <v>1697</v>
      </c>
      <c r="AH32" s="58"/>
      <c r="AI32" s="58"/>
      <c r="AJ32" s="59"/>
      <c r="AK32" s="37"/>
      <c r="AL32" s="60"/>
      <c r="AM32" s="39"/>
      <c r="AN32" s="39"/>
      <c r="AO32" s="461"/>
      <c r="AP32" s="462"/>
      <c r="AQ32" s="37"/>
      <c r="AR32" s="37"/>
      <c r="AS32" s="37"/>
      <c r="AT32" s="1"/>
    </row>
    <row r="33" spans="2:46" ht="13.5" thickTop="1">
      <c r="B33" s="48"/>
      <c r="C33" s="49"/>
      <c r="D33" s="49"/>
      <c r="E33" s="52"/>
      <c r="F33" s="52"/>
      <c r="G33" s="52"/>
      <c r="H33" s="52"/>
      <c r="I33" s="53"/>
      <c r="J33" s="37"/>
      <c r="K33" s="37"/>
      <c r="L33" s="39"/>
      <c r="M33" s="39"/>
      <c r="N33" s="37"/>
      <c r="O33" s="37"/>
      <c r="P33" s="37"/>
      <c r="Q33" s="37"/>
      <c r="R33" s="36"/>
      <c r="S33" s="37"/>
      <c r="T33" s="60"/>
      <c r="U33" s="39"/>
      <c r="V33" s="39"/>
      <c r="W33" s="37"/>
      <c r="X33" s="37"/>
      <c r="Y33" s="37"/>
      <c r="Z33" s="37"/>
      <c r="AA33" s="36"/>
      <c r="AB33" s="37"/>
      <c r="AC33" s="60"/>
      <c r="AD33" s="39"/>
      <c r="AE33" s="39"/>
      <c r="AF33" s="37"/>
      <c r="AG33" s="37"/>
      <c r="AH33" s="37"/>
      <c r="AI33" s="37"/>
      <c r="AJ33" s="36"/>
      <c r="AK33" s="37"/>
      <c r="AL33" s="60"/>
      <c r="AM33" s="39"/>
      <c r="AN33" s="39"/>
      <c r="AO33" s="37"/>
      <c r="AP33" s="37"/>
      <c r="AQ33" s="37"/>
      <c r="AR33" s="37"/>
      <c r="AS33" s="39"/>
      <c r="AT33" s="1"/>
    </row>
    <row r="34" spans="2:46" ht="13.5" thickBot="1">
      <c r="B34" s="48"/>
      <c r="C34" s="49"/>
      <c r="D34" s="49"/>
      <c r="E34" s="52"/>
      <c r="F34" s="52"/>
      <c r="G34" s="52"/>
      <c r="H34" s="52"/>
      <c r="I34" s="53"/>
      <c r="J34" s="37"/>
      <c r="K34" s="37"/>
      <c r="L34" s="38" t="s">
        <v>1698</v>
      </c>
      <c r="M34" s="39"/>
      <c r="N34" s="37"/>
      <c r="O34" s="37"/>
      <c r="P34" s="37"/>
      <c r="Q34" s="37"/>
      <c r="R34" s="41"/>
      <c r="S34" s="37"/>
      <c r="T34" s="60"/>
      <c r="U34" s="38" t="s">
        <v>1699</v>
      </c>
      <c r="V34" s="39"/>
      <c r="W34" s="37"/>
      <c r="X34" s="37"/>
      <c r="Y34" s="37"/>
      <c r="Z34" s="37"/>
      <c r="AA34" s="41"/>
      <c r="AB34" s="37"/>
      <c r="AC34" s="60"/>
      <c r="AD34" s="38" t="s">
        <v>1700</v>
      </c>
      <c r="AE34" s="39"/>
      <c r="AF34" s="37"/>
      <c r="AG34" s="37"/>
      <c r="AH34" s="37"/>
      <c r="AI34" s="37"/>
      <c r="AJ34" s="41"/>
      <c r="AK34" s="37"/>
      <c r="AL34" s="60"/>
      <c r="AM34" s="38"/>
      <c r="AN34" s="37"/>
      <c r="AO34" s="37"/>
      <c r="AP34" s="37"/>
      <c r="AQ34" s="37"/>
      <c r="AR34" s="37"/>
      <c r="AS34" s="41"/>
      <c r="AT34" s="1"/>
    </row>
    <row r="35" spans="2:46" ht="13.5" thickTop="1">
      <c r="B35" s="48">
        <v>19</v>
      </c>
      <c r="C35" s="49">
        <v>2</v>
      </c>
      <c r="D35" s="49" t="s">
        <v>219</v>
      </c>
      <c r="E35" s="50"/>
      <c r="F35" s="51" t="s">
        <v>1701</v>
      </c>
      <c r="G35" s="52"/>
      <c r="H35" s="52"/>
      <c r="I35" s="53"/>
      <c r="J35" s="37"/>
      <c r="K35" s="42">
        <v>19</v>
      </c>
      <c r="L35" s="43">
        <v>2</v>
      </c>
      <c r="M35" s="43" t="s">
        <v>1499</v>
      </c>
      <c r="N35" s="44"/>
      <c r="O35" s="45" t="s">
        <v>1701</v>
      </c>
      <c r="P35" s="46"/>
      <c r="Q35" s="46"/>
      <c r="R35" s="47"/>
      <c r="S35" s="37"/>
      <c r="T35" s="42">
        <v>19</v>
      </c>
      <c r="U35" s="43">
        <v>2</v>
      </c>
      <c r="V35" s="43" t="s">
        <v>1686</v>
      </c>
      <c r="W35" s="44"/>
      <c r="X35" s="45" t="s">
        <v>1701</v>
      </c>
      <c r="Y35" s="46"/>
      <c r="Z35" s="46"/>
      <c r="AA35" s="47"/>
      <c r="AB35" s="37"/>
      <c r="AC35" s="42">
        <v>19</v>
      </c>
      <c r="AD35" s="43">
        <v>1</v>
      </c>
      <c r="AE35" s="43" t="s">
        <v>1687</v>
      </c>
      <c r="AF35" s="44"/>
      <c r="AG35" s="45" t="s">
        <v>1701</v>
      </c>
      <c r="AH35" s="46"/>
      <c r="AI35" s="46"/>
      <c r="AJ35" s="47"/>
      <c r="AK35" s="37"/>
      <c r="AL35" s="60"/>
      <c r="AM35" s="39"/>
      <c r="AN35" s="39"/>
      <c r="AO35" s="461"/>
      <c r="AP35" s="462"/>
      <c r="AQ35" s="37"/>
      <c r="AR35" s="37"/>
      <c r="AS35" s="37"/>
      <c r="AT35" s="37"/>
    </row>
    <row r="36" spans="2:46" ht="12.75">
      <c r="B36" s="48">
        <v>20</v>
      </c>
      <c r="C36" s="49">
        <v>2</v>
      </c>
      <c r="D36" s="49" t="s">
        <v>219</v>
      </c>
      <c r="E36" s="50"/>
      <c r="F36" s="51" t="s">
        <v>1702</v>
      </c>
      <c r="G36" s="52"/>
      <c r="H36" s="52"/>
      <c r="I36" s="53"/>
      <c r="J36" s="37"/>
      <c r="K36" s="48">
        <v>20</v>
      </c>
      <c r="L36" s="49">
        <v>2</v>
      </c>
      <c r="M36" s="49" t="s">
        <v>1499</v>
      </c>
      <c r="N36" s="50"/>
      <c r="O36" s="51" t="s">
        <v>1702</v>
      </c>
      <c r="P36" s="52"/>
      <c r="Q36" s="52"/>
      <c r="R36" s="53"/>
      <c r="S36" s="37"/>
      <c r="T36" s="48">
        <v>20</v>
      </c>
      <c r="U36" s="49">
        <v>2</v>
      </c>
      <c r="V36" s="49" t="s">
        <v>1686</v>
      </c>
      <c r="W36" s="50"/>
      <c r="X36" s="51" t="s">
        <v>1702</v>
      </c>
      <c r="Y36" s="52"/>
      <c r="Z36" s="52"/>
      <c r="AA36" s="53"/>
      <c r="AB36" s="37"/>
      <c r="AC36" s="48">
        <v>20</v>
      </c>
      <c r="AD36" s="49">
        <v>1</v>
      </c>
      <c r="AE36" s="49" t="s">
        <v>1687</v>
      </c>
      <c r="AF36" s="50"/>
      <c r="AG36" s="51" t="s">
        <v>1702</v>
      </c>
      <c r="AH36" s="52"/>
      <c r="AI36" s="52"/>
      <c r="AJ36" s="53"/>
      <c r="AK36" s="37"/>
      <c r="AL36" s="60"/>
      <c r="AM36" s="39"/>
      <c r="AN36" s="39"/>
      <c r="AO36" s="461"/>
      <c r="AP36" s="462"/>
      <c r="AQ36" s="37"/>
      <c r="AR36" s="37"/>
      <c r="AS36" s="37"/>
      <c r="AT36" s="37"/>
    </row>
    <row r="37" spans="2:46" ht="12.75">
      <c r="B37" s="48">
        <v>21</v>
      </c>
      <c r="C37" s="49">
        <v>2</v>
      </c>
      <c r="D37" s="49" t="s">
        <v>219</v>
      </c>
      <c r="E37" s="50"/>
      <c r="F37" s="51" t="s">
        <v>1703</v>
      </c>
      <c r="G37" s="52"/>
      <c r="H37" s="52"/>
      <c r="I37" s="53"/>
      <c r="J37" s="37"/>
      <c r="K37" s="48">
        <v>21</v>
      </c>
      <c r="L37" s="49">
        <v>2</v>
      </c>
      <c r="M37" s="49" t="s">
        <v>1499</v>
      </c>
      <c r="N37" s="50"/>
      <c r="O37" s="51" t="s">
        <v>1703</v>
      </c>
      <c r="P37" s="52"/>
      <c r="Q37" s="52"/>
      <c r="R37" s="53"/>
      <c r="S37" s="37"/>
      <c r="T37" s="48">
        <v>21</v>
      </c>
      <c r="U37" s="49">
        <v>2</v>
      </c>
      <c r="V37" s="49" t="s">
        <v>1686</v>
      </c>
      <c r="W37" s="50"/>
      <c r="X37" s="51" t="s">
        <v>1703</v>
      </c>
      <c r="Y37" s="52"/>
      <c r="Z37" s="52"/>
      <c r="AA37" s="53"/>
      <c r="AB37" s="37"/>
      <c r="AC37" s="48">
        <v>21</v>
      </c>
      <c r="AD37" s="49">
        <v>1</v>
      </c>
      <c r="AE37" s="49" t="s">
        <v>1687</v>
      </c>
      <c r="AF37" s="50"/>
      <c r="AG37" s="51" t="s">
        <v>1703</v>
      </c>
      <c r="AH37" s="52"/>
      <c r="AI37" s="52"/>
      <c r="AJ37" s="53"/>
      <c r="AK37" s="37"/>
      <c r="AL37" s="60"/>
      <c r="AM37" s="39"/>
      <c r="AN37" s="39"/>
      <c r="AO37" s="461"/>
      <c r="AP37" s="462"/>
      <c r="AQ37" s="37"/>
      <c r="AR37" s="37"/>
      <c r="AS37" s="37"/>
      <c r="AT37" s="37"/>
    </row>
    <row r="38" spans="2:46" ht="12.75">
      <c r="B38" s="48">
        <v>22</v>
      </c>
      <c r="C38" s="49">
        <v>2</v>
      </c>
      <c r="D38" s="49" t="s">
        <v>219</v>
      </c>
      <c r="E38" s="50"/>
      <c r="F38" s="51" t="s">
        <v>1704</v>
      </c>
      <c r="G38" s="52"/>
      <c r="H38" s="52"/>
      <c r="I38" s="53"/>
      <c r="J38" s="37"/>
      <c r="K38" s="48">
        <v>22</v>
      </c>
      <c r="L38" s="49">
        <v>2</v>
      </c>
      <c r="M38" s="49" t="s">
        <v>1499</v>
      </c>
      <c r="N38" s="50"/>
      <c r="O38" s="51" t="s">
        <v>1704</v>
      </c>
      <c r="P38" s="52"/>
      <c r="Q38" s="52"/>
      <c r="R38" s="53"/>
      <c r="S38" s="37"/>
      <c r="T38" s="48">
        <v>22</v>
      </c>
      <c r="U38" s="49">
        <v>2</v>
      </c>
      <c r="V38" s="49" t="s">
        <v>1686</v>
      </c>
      <c r="W38" s="50"/>
      <c r="X38" s="51" t="s">
        <v>1704</v>
      </c>
      <c r="Y38" s="52"/>
      <c r="Z38" s="52"/>
      <c r="AA38" s="53"/>
      <c r="AB38" s="37"/>
      <c r="AC38" s="48">
        <v>22</v>
      </c>
      <c r="AD38" s="49">
        <v>1</v>
      </c>
      <c r="AE38" s="49" t="s">
        <v>1687</v>
      </c>
      <c r="AF38" s="50"/>
      <c r="AG38" s="51" t="s">
        <v>1704</v>
      </c>
      <c r="AH38" s="52"/>
      <c r="AI38" s="52"/>
      <c r="AJ38" s="53"/>
      <c r="AK38" s="37"/>
      <c r="AL38" s="60"/>
      <c r="AM38" s="39"/>
      <c r="AN38" s="39"/>
      <c r="AO38" s="461"/>
      <c r="AP38" s="462"/>
      <c r="AQ38" s="37"/>
      <c r="AR38" s="37"/>
      <c r="AS38" s="37"/>
      <c r="AT38" s="37"/>
    </row>
    <row r="39" spans="2:46" ht="12.75">
      <c r="B39" s="48">
        <v>23</v>
      </c>
      <c r="C39" s="49">
        <v>2</v>
      </c>
      <c r="D39" s="49" t="s">
        <v>219</v>
      </c>
      <c r="E39" s="50"/>
      <c r="F39" s="51" t="s">
        <v>1705</v>
      </c>
      <c r="G39" s="52"/>
      <c r="H39" s="52"/>
      <c r="I39" s="53"/>
      <c r="J39" s="37"/>
      <c r="K39" s="48">
        <v>23</v>
      </c>
      <c r="L39" s="49">
        <v>2</v>
      </c>
      <c r="M39" s="49" t="s">
        <v>1499</v>
      </c>
      <c r="N39" s="50"/>
      <c r="O39" s="51" t="s">
        <v>1705</v>
      </c>
      <c r="P39" s="52"/>
      <c r="Q39" s="52"/>
      <c r="R39" s="53"/>
      <c r="S39" s="37"/>
      <c r="T39" s="48">
        <v>23</v>
      </c>
      <c r="U39" s="49">
        <v>2</v>
      </c>
      <c r="V39" s="49" t="s">
        <v>1686</v>
      </c>
      <c r="W39" s="50"/>
      <c r="X39" s="51" t="s">
        <v>1705</v>
      </c>
      <c r="Y39" s="52"/>
      <c r="Z39" s="52"/>
      <c r="AA39" s="53"/>
      <c r="AB39" s="37"/>
      <c r="AC39" s="48">
        <v>23</v>
      </c>
      <c r="AD39" s="49">
        <v>1</v>
      </c>
      <c r="AE39" s="49" t="s">
        <v>1687</v>
      </c>
      <c r="AF39" s="50"/>
      <c r="AG39" s="51" t="s">
        <v>1705</v>
      </c>
      <c r="AH39" s="52"/>
      <c r="AI39" s="52"/>
      <c r="AJ39" s="53"/>
      <c r="AK39" s="37"/>
      <c r="AL39" s="60"/>
      <c r="AM39" s="39"/>
      <c r="AN39" s="39"/>
      <c r="AO39" s="461"/>
      <c r="AP39" s="462"/>
      <c r="AQ39" s="37"/>
      <c r="AR39" s="37"/>
      <c r="AS39" s="37"/>
      <c r="AT39" s="37"/>
    </row>
    <row r="40" spans="2:46" ht="12.75">
      <c r="B40" s="48">
        <v>24</v>
      </c>
      <c r="C40" s="49">
        <v>2</v>
      </c>
      <c r="D40" s="49" t="s">
        <v>219</v>
      </c>
      <c r="E40" s="50"/>
      <c r="F40" s="51" t="s">
        <v>1706</v>
      </c>
      <c r="G40" s="52"/>
      <c r="H40" s="52"/>
      <c r="I40" s="53"/>
      <c r="J40" s="37"/>
      <c r="K40" s="48">
        <v>24</v>
      </c>
      <c r="L40" s="49">
        <v>2</v>
      </c>
      <c r="M40" s="49" t="s">
        <v>1499</v>
      </c>
      <c r="N40" s="50"/>
      <c r="O40" s="51" t="s">
        <v>1706</v>
      </c>
      <c r="P40" s="52"/>
      <c r="Q40" s="52"/>
      <c r="R40" s="53"/>
      <c r="S40" s="37"/>
      <c r="T40" s="48">
        <v>24</v>
      </c>
      <c r="U40" s="49">
        <v>2</v>
      </c>
      <c r="V40" s="49" t="s">
        <v>1686</v>
      </c>
      <c r="W40" s="50"/>
      <c r="X40" s="51" t="s">
        <v>1706</v>
      </c>
      <c r="Y40" s="52"/>
      <c r="Z40" s="52"/>
      <c r="AA40" s="53"/>
      <c r="AB40" s="37"/>
      <c r="AC40" s="48">
        <v>24</v>
      </c>
      <c r="AD40" s="49">
        <v>1</v>
      </c>
      <c r="AE40" s="49" t="s">
        <v>1687</v>
      </c>
      <c r="AF40" s="50"/>
      <c r="AG40" s="51" t="s">
        <v>1706</v>
      </c>
      <c r="AH40" s="52"/>
      <c r="AI40" s="52"/>
      <c r="AJ40" s="53"/>
      <c r="AK40" s="37"/>
      <c r="AL40" s="60"/>
      <c r="AM40" s="39"/>
      <c r="AN40" s="39"/>
      <c r="AO40" s="461"/>
      <c r="AP40" s="462"/>
      <c r="AQ40" s="37"/>
      <c r="AR40" s="37"/>
      <c r="AS40" s="37"/>
      <c r="AT40" s="37"/>
    </row>
    <row r="41" spans="2:46" ht="12.75">
      <c r="B41" s="48"/>
      <c r="C41" s="49"/>
      <c r="D41" s="49"/>
      <c r="E41" s="3"/>
      <c r="F41" s="52"/>
      <c r="G41" s="52"/>
      <c r="H41" s="52"/>
      <c r="I41" s="53"/>
      <c r="J41" s="37"/>
      <c r="K41" s="48"/>
      <c r="L41" s="49"/>
      <c r="M41" s="49"/>
      <c r="N41" s="3"/>
      <c r="O41" s="52"/>
      <c r="P41" s="52"/>
      <c r="Q41" s="52"/>
      <c r="R41" s="53"/>
      <c r="S41" s="37"/>
      <c r="T41" s="48"/>
      <c r="U41" s="49"/>
      <c r="V41" s="49"/>
      <c r="W41" s="3"/>
      <c r="X41" s="52"/>
      <c r="Y41" s="52"/>
      <c r="Z41" s="52"/>
      <c r="AA41" s="53"/>
      <c r="AB41" s="37"/>
      <c r="AC41" s="48"/>
      <c r="AD41" s="49"/>
      <c r="AE41" s="49"/>
      <c r="AF41" s="3"/>
      <c r="AG41" s="52"/>
      <c r="AH41" s="52"/>
      <c r="AI41" s="52"/>
      <c r="AJ41" s="53"/>
      <c r="AK41" s="37"/>
      <c r="AL41" s="60"/>
      <c r="AM41" s="39"/>
      <c r="AN41" s="39"/>
      <c r="AO41" s="37"/>
      <c r="AP41" s="37"/>
      <c r="AQ41" s="37"/>
      <c r="AR41" s="37"/>
      <c r="AS41" s="39"/>
      <c r="AT41" s="37"/>
    </row>
    <row r="42" spans="2:46" ht="12.75">
      <c r="B42" s="48"/>
      <c r="C42" s="49"/>
      <c r="D42" s="49"/>
      <c r="E42" s="3"/>
      <c r="F42" s="52"/>
      <c r="G42" s="52"/>
      <c r="H42" s="52"/>
      <c r="I42" s="53"/>
      <c r="J42" s="37"/>
      <c r="K42" s="48"/>
      <c r="L42" s="49"/>
      <c r="M42" s="49"/>
      <c r="N42" s="3"/>
      <c r="O42" s="52"/>
      <c r="P42" s="52"/>
      <c r="Q42" s="52"/>
      <c r="R42" s="53"/>
      <c r="S42" s="37"/>
      <c r="T42" s="48"/>
      <c r="U42" s="49"/>
      <c r="V42" s="49"/>
      <c r="W42" s="3"/>
      <c r="X42" s="52"/>
      <c r="Y42" s="52"/>
      <c r="Z42" s="52"/>
      <c r="AA42" s="53"/>
      <c r="AB42" s="37"/>
      <c r="AC42" s="48"/>
      <c r="AD42" s="49"/>
      <c r="AE42" s="49"/>
      <c r="AF42" s="3"/>
      <c r="AG42" s="52"/>
      <c r="AH42" s="52"/>
      <c r="AI42" s="52"/>
      <c r="AJ42" s="53"/>
      <c r="AK42" s="37"/>
      <c r="AL42" s="60"/>
      <c r="AM42" s="38"/>
      <c r="AN42" s="37"/>
      <c r="AO42" s="37"/>
      <c r="AP42" s="37"/>
      <c r="AQ42" s="37"/>
      <c r="AR42" s="37"/>
      <c r="AS42" s="41"/>
      <c r="AT42" s="37"/>
    </row>
    <row r="43" spans="2:46" ht="12.75">
      <c r="B43" s="48">
        <v>25</v>
      </c>
      <c r="C43" s="49">
        <v>2</v>
      </c>
      <c r="D43" s="49" t="s">
        <v>219</v>
      </c>
      <c r="E43" s="50"/>
      <c r="F43" s="51" t="s">
        <v>1707</v>
      </c>
      <c r="G43" s="52"/>
      <c r="H43" s="52"/>
      <c r="I43" s="53"/>
      <c r="J43" s="37"/>
      <c r="K43" s="48">
        <v>25</v>
      </c>
      <c r="L43" s="49">
        <v>2</v>
      </c>
      <c r="M43" s="49" t="s">
        <v>1499</v>
      </c>
      <c r="N43" s="50"/>
      <c r="O43" s="51" t="s">
        <v>1707</v>
      </c>
      <c r="P43" s="52"/>
      <c r="Q43" s="52"/>
      <c r="R43" s="53"/>
      <c r="S43" s="37"/>
      <c r="T43" s="48">
        <v>25</v>
      </c>
      <c r="U43" s="49">
        <v>2</v>
      </c>
      <c r="V43" s="49" t="s">
        <v>1686</v>
      </c>
      <c r="W43" s="50"/>
      <c r="X43" s="51" t="s">
        <v>1707</v>
      </c>
      <c r="Y43" s="52"/>
      <c r="Z43" s="52"/>
      <c r="AA43" s="53"/>
      <c r="AB43" s="37"/>
      <c r="AC43" s="48">
        <v>25</v>
      </c>
      <c r="AD43" s="49">
        <v>1</v>
      </c>
      <c r="AE43" s="49" t="s">
        <v>1687</v>
      </c>
      <c r="AF43" s="50"/>
      <c r="AG43" s="51" t="s">
        <v>1707</v>
      </c>
      <c r="AH43" s="52"/>
      <c r="AI43" s="52"/>
      <c r="AJ43" s="53"/>
      <c r="AK43" s="37"/>
      <c r="AL43" s="60"/>
      <c r="AM43" s="39"/>
      <c r="AN43" s="39"/>
      <c r="AO43" s="461"/>
      <c r="AP43" s="462"/>
      <c r="AQ43" s="37"/>
      <c r="AR43" s="37"/>
      <c r="AS43" s="37"/>
      <c r="AT43" s="37"/>
    </row>
    <row r="44" spans="2:46" ht="12.75">
      <c r="B44" s="48">
        <v>26</v>
      </c>
      <c r="C44" s="49">
        <v>2</v>
      </c>
      <c r="D44" s="49" t="s">
        <v>219</v>
      </c>
      <c r="E44" s="50"/>
      <c r="F44" s="51" t="s">
        <v>1708</v>
      </c>
      <c r="G44" s="52"/>
      <c r="H44" s="52"/>
      <c r="I44" s="53"/>
      <c r="J44" s="37"/>
      <c r="K44" s="48">
        <v>26</v>
      </c>
      <c r="L44" s="49">
        <v>2</v>
      </c>
      <c r="M44" s="49" t="s">
        <v>1499</v>
      </c>
      <c r="N44" s="50"/>
      <c r="O44" s="51" t="s">
        <v>1708</v>
      </c>
      <c r="P44" s="52"/>
      <c r="Q44" s="52"/>
      <c r="R44" s="53"/>
      <c r="S44" s="37"/>
      <c r="T44" s="48">
        <v>26</v>
      </c>
      <c r="U44" s="49">
        <v>2</v>
      </c>
      <c r="V44" s="49" t="s">
        <v>1686</v>
      </c>
      <c r="W44" s="50"/>
      <c r="X44" s="51" t="s">
        <v>1708</v>
      </c>
      <c r="Y44" s="52"/>
      <c r="Z44" s="52"/>
      <c r="AA44" s="53"/>
      <c r="AB44" s="37"/>
      <c r="AC44" s="48">
        <v>26</v>
      </c>
      <c r="AD44" s="49">
        <v>1</v>
      </c>
      <c r="AE44" s="49" t="s">
        <v>1687</v>
      </c>
      <c r="AF44" s="50"/>
      <c r="AG44" s="51" t="s">
        <v>1708</v>
      </c>
      <c r="AH44" s="52"/>
      <c r="AI44" s="52"/>
      <c r="AJ44" s="53"/>
      <c r="AK44" s="37"/>
      <c r="AL44" s="60"/>
      <c r="AM44" s="39"/>
      <c r="AN44" s="39"/>
      <c r="AO44" s="461"/>
      <c r="AP44" s="462"/>
      <c r="AQ44" s="37"/>
      <c r="AR44" s="37"/>
      <c r="AS44" s="37"/>
      <c r="AT44" s="62"/>
    </row>
    <row r="45" spans="2:46" ht="13.5" thickBot="1">
      <c r="B45" s="48">
        <v>27</v>
      </c>
      <c r="C45" s="49">
        <v>2</v>
      </c>
      <c r="D45" s="49" t="s">
        <v>219</v>
      </c>
      <c r="E45" s="50"/>
      <c r="F45" s="51" t="s">
        <v>1709</v>
      </c>
      <c r="G45" s="52"/>
      <c r="H45" s="52"/>
      <c r="I45" s="53"/>
      <c r="J45" s="37"/>
      <c r="K45" s="48">
        <v>27</v>
      </c>
      <c r="L45" s="49">
        <v>2</v>
      </c>
      <c r="M45" s="49" t="s">
        <v>1499</v>
      </c>
      <c r="N45" s="50"/>
      <c r="O45" s="51" t="s">
        <v>1709</v>
      </c>
      <c r="P45" s="52"/>
      <c r="Q45" s="52"/>
      <c r="R45" s="53"/>
      <c r="S45" s="37"/>
      <c r="T45" s="54">
        <v>27</v>
      </c>
      <c r="U45" s="55">
        <v>2</v>
      </c>
      <c r="V45" s="55" t="s">
        <v>1686</v>
      </c>
      <c r="W45" s="56"/>
      <c r="X45" s="57" t="s">
        <v>1709</v>
      </c>
      <c r="Y45" s="58"/>
      <c r="Z45" s="58"/>
      <c r="AA45" s="59"/>
      <c r="AB45" s="37"/>
      <c r="AC45" s="54">
        <v>27</v>
      </c>
      <c r="AD45" s="55">
        <v>1</v>
      </c>
      <c r="AE45" s="55" t="s">
        <v>1687</v>
      </c>
      <c r="AF45" s="56"/>
      <c r="AG45" s="57" t="s">
        <v>1709</v>
      </c>
      <c r="AH45" s="58"/>
      <c r="AI45" s="58"/>
      <c r="AJ45" s="59"/>
      <c r="AK45" s="37"/>
      <c r="AL45" s="60"/>
      <c r="AM45" s="39"/>
      <c r="AN45" s="39"/>
      <c r="AO45" s="461"/>
      <c r="AP45" s="462"/>
      <c r="AQ45" s="37"/>
      <c r="AR45" s="37"/>
      <c r="AS45" s="37"/>
      <c r="AT45" s="63"/>
    </row>
    <row r="46" spans="2:46" ht="13.5" thickTop="1">
      <c r="B46" s="48"/>
      <c r="C46" s="49"/>
      <c r="D46" s="49"/>
      <c r="E46" s="3"/>
      <c r="F46" s="52"/>
      <c r="G46" s="52"/>
      <c r="H46" s="52"/>
      <c r="I46" s="53"/>
      <c r="J46" s="37"/>
      <c r="K46" s="48"/>
      <c r="L46" s="49"/>
      <c r="M46" s="49"/>
      <c r="N46" s="3"/>
      <c r="O46" s="52"/>
      <c r="P46" s="52"/>
      <c r="Q46" s="52"/>
      <c r="R46" s="53"/>
      <c r="S46" s="37"/>
      <c r="T46" s="60"/>
      <c r="U46" s="39"/>
      <c r="V46" s="39"/>
      <c r="W46" s="37"/>
      <c r="X46" s="37"/>
      <c r="Y46" s="37"/>
      <c r="Z46" s="37"/>
      <c r="AA46" s="36"/>
      <c r="AB46" s="37"/>
      <c r="AC46" s="60"/>
      <c r="AD46" s="39"/>
      <c r="AE46" s="39"/>
      <c r="AF46" s="37"/>
      <c r="AG46" s="37"/>
      <c r="AH46" s="37"/>
      <c r="AI46" s="37"/>
      <c r="AJ46" s="36"/>
      <c r="AK46" s="37"/>
      <c r="AL46" s="60"/>
      <c r="AM46" s="39"/>
      <c r="AN46" s="39"/>
      <c r="AO46" s="37"/>
      <c r="AP46" s="37"/>
      <c r="AQ46" s="37"/>
      <c r="AR46" s="37"/>
      <c r="AS46" s="39"/>
      <c r="AT46" s="63"/>
    </row>
    <row r="47" spans="2:46" ht="13.5" thickBot="1">
      <c r="B47" s="48"/>
      <c r="C47" s="49"/>
      <c r="D47" s="49"/>
      <c r="E47" s="3"/>
      <c r="F47" s="52"/>
      <c r="G47" s="52"/>
      <c r="H47" s="52"/>
      <c r="I47" s="53"/>
      <c r="J47" s="37"/>
      <c r="K47" s="48"/>
      <c r="L47" s="49"/>
      <c r="M47" s="49"/>
      <c r="N47" s="3"/>
      <c r="O47" s="52"/>
      <c r="P47" s="52"/>
      <c r="Q47" s="52"/>
      <c r="R47" s="53"/>
      <c r="S47" s="37"/>
      <c r="T47" s="60"/>
      <c r="U47" s="38" t="s">
        <v>724</v>
      </c>
      <c r="V47" s="39"/>
      <c r="W47" s="37"/>
      <c r="X47" s="37"/>
      <c r="Y47" s="37"/>
      <c r="Z47" s="37"/>
      <c r="AA47" s="41"/>
      <c r="AB47" s="37"/>
      <c r="AC47" s="60"/>
      <c r="AD47" s="38" t="s">
        <v>725</v>
      </c>
      <c r="AE47" s="39"/>
      <c r="AF47" s="37"/>
      <c r="AG47" s="37"/>
      <c r="AH47" s="37"/>
      <c r="AI47" s="37"/>
      <c r="AJ47" s="41"/>
      <c r="AK47" s="37"/>
      <c r="AL47" s="60"/>
      <c r="AM47" s="38"/>
      <c r="AN47" s="39"/>
      <c r="AO47" s="37"/>
      <c r="AP47" s="37"/>
      <c r="AQ47" s="37"/>
      <c r="AR47" s="37"/>
      <c r="AS47" s="41"/>
      <c r="AT47" s="63"/>
    </row>
    <row r="48" spans="2:46" ht="13.5" thickTop="1">
      <c r="B48" s="48">
        <v>28</v>
      </c>
      <c r="C48" s="49">
        <v>2</v>
      </c>
      <c r="D48" s="49" t="s">
        <v>219</v>
      </c>
      <c r="E48" s="50"/>
      <c r="F48" s="51" t="s">
        <v>726</v>
      </c>
      <c r="G48" s="52"/>
      <c r="H48" s="52"/>
      <c r="I48" s="53"/>
      <c r="J48" s="37"/>
      <c r="K48" s="48">
        <v>28</v>
      </c>
      <c r="L48" s="49">
        <v>2</v>
      </c>
      <c r="M48" s="49" t="s">
        <v>1499</v>
      </c>
      <c r="N48" s="50"/>
      <c r="O48" s="51" t="s">
        <v>726</v>
      </c>
      <c r="P48" s="52"/>
      <c r="Q48" s="52"/>
      <c r="R48" s="53"/>
      <c r="S48" s="37"/>
      <c r="T48" s="42">
        <v>28</v>
      </c>
      <c r="U48" s="43">
        <v>2</v>
      </c>
      <c r="V48" s="43" t="s">
        <v>1686</v>
      </c>
      <c r="W48" s="44"/>
      <c r="X48" s="45" t="s">
        <v>726</v>
      </c>
      <c r="Y48" s="46"/>
      <c r="Z48" s="46"/>
      <c r="AA48" s="47"/>
      <c r="AB48" s="37"/>
      <c r="AC48" s="42">
        <v>28</v>
      </c>
      <c r="AD48" s="43">
        <v>1</v>
      </c>
      <c r="AE48" s="43" t="s">
        <v>1687</v>
      </c>
      <c r="AF48" s="44"/>
      <c r="AG48" s="45" t="s">
        <v>726</v>
      </c>
      <c r="AH48" s="46"/>
      <c r="AI48" s="46"/>
      <c r="AJ48" s="47"/>
      <c r="AK48" s="37"/>
      <c r="AL48" s="60"/>
      <c r="AM48" s="39"/>
      <c r="AN48" s="39"/>
      <c r="AO48" s="461"/>
      <c r="AP48" s="462"/>
      <c r="AQ48" s="37"/>
      <c r="AR48" s="37"/>
      <c r="AS48" s="37"/>
      <c r="AT48" s="63"/>
    </row>
    <row r="49" spans="2:46" ht="12.75">
      <c r="B49" s="48">
        <v>29</v>
      </c>
      <c r="C49" s="49">
        <v>2</v>
      </c>
      <c r="D49" s="49" t="s">
        <v>219</v>
      </c>
      <c r="E49" s="50"/>
      <c r="F49" s="51" t="s">
        <v>817</v>
      </c>
      <c r="G49" s="52"/>
      <c r="H49" s="52"/>
      <c r="I49" s="53"/>
      <c r="J49" s="37"/>
      <c r="K49" s="48">
        <v>29</v>
      </c>
      <c r="L49" s="49">
        <v>2</v>
      </c>
      <c r="M49" s="49" t="s">
        <v>1499</v>
      </c>
      <c r="N49" s="50"/>
      <c r="O49" s="51" t="s">
        <v>817</v>
      </c>
      <c r="P49" s="52"/>
      <c r="Q49" s="52"/>
      <c r="R49" s="53"/>
      <c r="S49" s="37"/>
      <c r="T49" s="48">
        <v>29</v>
      </c>
      <c r="U49" s="49">
        <v>2</v>
      </c>
      <c r="V49" s="49" t="s">
        <v>1686</v>
      </c>
      <c r="W49" s="50"/>
      <c r="X49" s="51" t="s">
        <v>817</v>
      </c>
      <c r="Y49" s="52"/>
      <c r="Z49" s="52"/>
      <c r="AA49" s="53"/>
      <c r="AB49" s="37"/>
      <c r="AC49" s="48">
        <v>29</v>
      </c>
      <c r="AD49" s="49">
        <v>1</v>
      </c>
      <c r="AE49" s="49" t="s">
        <v>1687</v>
      </c>
      <c r="AF49" s="50"/>
      <c r="AG49" s="51" t="s">
        <v>817</v>
      </c>
      <c r="AH49" s="52"/>
      <c r="AI49" s="52"/>
      <c r="AJ49" s="53"/>
      <c r="AK49" s="37"/>
      <c r="AL49" s="60"/>
      <c r="AM49" s="39"/>
      <c r="AN49" s="39"/>
      <c r="AO49" s="461"/>
      <c r="AP49" s="462"/>
      <c r="AQ49" s="37"/>
      <c r="AR49" s="37"/>
      <c r="AS49" s="37"/>
      <c r="AT49" s="63"/>
    </row>
    <row r="50" spans="2:46" ht="12.75">
      <c r="B50" s="48">
        <v>30</v>
      </c>
      <c r="C50" s="49">
        <v>2</v>
      </c>
      <c r="D50" s="49" t="s">
        <v>219</v>
      </c>
      <c r="E50" s="50"/>
      <c r="F50" s="51" t="s">
        <v>818</v>
      </c>
      <c r="G50" s="52"/>
      <c r="H50" s="52"/>
      <c r="I50" s="53"/>
      <c r="J50" s="37"/>
      <c r="K50" s="48">
        <v>30</v>
      </c>
      <c r="L50" s="49">
        <v>2</v>
      </c>
      <c r="M50" s="49" t="s">
        <v>1499</v>
      </c>
      <c r="N50" s="50"/>
      <c r="O50" s="51" t="s">
        <v>818</v>
      </c>
      <c r="P50" s="52"/>
      <c r="Q50" s="52"/>
      <c r="R50" s="53"/>
      <c r="S50" s="37"/>
      <c r="T50" s="48">
        <v>30</v>
      </c>
      <c r="U50" s="49">
        <v>2</v>
      </c>
      <c r="V50" s="49" t="s">
        <v>1686</v>
      </c>
      <c r="W50" s="50"/>
      <c r="X50" s="51" t="s">
        <v>818</v>
      </c>
      <c r="Y50" s="52"/>
      <c r="Z50" s="52"/>
      <c r="AA50" s="53"/>
      <c r="AB50" s="37"/>
      <c r="AC50" s="48">
        <v>30</v>
      </c>
      <c r="AD50" s="49">
        <v>1</v>
      </c>
      <c r="AE50" s="49" t="s">
        <v>1687</v>
      </c>
      <c r="AF50" s="50"/>
      <c r="AG50" s="51" t="s">
        <v>818</v>
      </c>
      <c r="AH50" s="52"/>
      <c r="AI50" s="52"/>
      <c r="AJ50" s="53"/>
      <c r="AK50" s="37"/>
      <c r="AL50" s="60"/>
      <c r="AM50" s="39"/>
      <c r="AN50" s="39"/>
      <c r="AO50" s="461"/>
      <c r="AP50" s="462"/>
      <c r="AQ50" s="37"/>
      <c r="AR50" s="37"/>
      <c r="AS50" s="37"/>
      <c r="AT50" s="63"/>
    </row>
    <row r="51" spans="2:46" ht="12.75">
      <c r="B51" s="48"/>
      <c r="C51" s="49"/>
      <c r="D51" s="49"/>
      <c r="E51" s="3"/>
      <c r="F51" s="52"/>
      <c r="G51" s="52"/>
      <c r="H51" s="52"/>
      <c r="I51" s="53"/>
      <c r="J51" s="37"/>
      <c r="K51" s="48"/>
      <c r="L51" s="49"/>
      <c r="M51" s="49"/>
      <c r="N51" s="3"/>
      <c r="O51" s="52"/>
      <c r="P51" s="52"/>
      <c r="Q51" s="52"/>
      <c r="R51" s="53"/>
      <c r="S51" s="37"/>
      <c r="T51" s="48"/>
      <c r="U51" s="49"/>
      <c r="V51" s="49"/>
      <c r="W51" s="3"/>
      <c r="X51" s="52"/>
      <c r="Y51" s="52"/>
      <c r="Z51" s="52"/>
      <c r="AA51" s="53"/>
      <c r="AB51" s="37"/>
      <c r="AC51" s="48"/>
      <c r="AD51" s="49"/>
      <c r="AE51" s="49"/>
      <c r="AF51" s="3"/>
      <c r="AG51" s="52"/>
      <c r="AH51" s="52"/>
      <c r="AI51" s="52"/>
      <c r="AJ51" s="53"/>
      <c r="AK51" s="37"/>
      <c r="AL51" s="60"/>
      <c r="AM51" s="39"/>
      <c r="AN51" s="39"/>
      <c r="AO51" s="37"/>
      <c r="AP51" s="37"/>
      <c r="AQ51" s="37"/>
      <c r="AR51" s="37"/>
      <c r="AS51" s="39"/>
      <c r="AT51" s="63"/>
    </row>
    <row r="52" spans="2:46" ht="12.75">
      <c r="B52" s="48"/>
      <c r="C52" s="49"/>
      <c r="D52" s="49"/>
      <c r="E52" s="3"/>
      <c r="F52" s="52"/>
      <c r="G52" s="52"/>
      <c r="H52" s="52"/>
      <c r="I52" s="53"/>
      <c r="J52" s="37"/>
      <c r="K52" s="48"/>
      <c r="L52" s="49"/>
      <c r="M52" s="49"/>
      <c r="N52" s="3"/>
      <c r="O52" s="52"/>
      <c r="P52" s="52"/>
      <c r="Q52" s="52"/>
      <c r="R52" s="53"/>
      <c r="S52" s="37"/>
      <c r="T52" s="48"/>
      <c r="U52" s="49"/>
      <c r="V52" s="49"/>
      <c r="W52" s="3"/>
      <c r="X52" s="52"/>
      <c r="Y52" s="52"/>
      <c r="Z52" s="52"/>
      <c r="AA52" s="53"/>
      <c r="AB52" s="37"/>
      <c r="AC52" s="48"/>
      <c r="AD52" s="49"/>
      <c r="AE52" s="49"/>
      <c r="AF52" s="3"/>
      <c r="AG52" s="52"/>
      <c r="AH52" s="52"/>
      <c r="AI52" s="52"/>
      <c r="AJ52" s="53"/>
      <c r="AK52" s="37"/>
      <c r="AL52" s="60"/>
      <c r="AM52" s="38"/>
      <c r="AN52" s="37"/>
      <c r="AO52" s="37"/>
      <c r="AP52" s="37"/>
      <c r="AQ52" s="37"/>
      <c r="AR52" s="37"/>
      <c r="AS52" s="41"/>
      <c r="AT52" s="63"/>
    </row>
    <row r="53" spans="2:46" ht="12.75">
      <c r="B53" s="48">
        <v>31</v>
      </c>
      <c r="C53" s="49">
        <v>2</v>
      </c>
      <c r="D53" s="49" t="s">
        <v>219</v>
      </c>
      <c r="E53" s="50"/>
      <c r="F53" s="51" t="s">
        <v>819</v>
      </c>
      <c r="G53" s="52"/>
      <c r="H53" s="52"/>
      <c r="I53" s="53"/>
      <c r="J53" s="37"/>
      <c r="K53" s="48">
        <v>31</v>
      </c>
      <c r="L53" s="49">
        <v>2</v>
      </c>
      <c r="M53" s="49" t="s">
        <v>1499</v>
      </c>
      <c r="N53" s="50"/>
      <c r="O53" s="51" t="s">
        <v>819</v>
      </c>
      <c r="P53" s="52"/>
      <c r="Q53" s="52"/>
      <c r="R53" s="53"/>
      <c r="S53" s="37"/>
      <c r="T53" s="48">
        <v>31</v>
      </c>
      <c r="U53" s="49">
        <v>2</v>
      </c>
      <c r="V53" s="49" t="s">
        <v>1686</v>
      </c>
      <c r="W53" s="50"/>
      <c r="X53" s="51" t="s">
        <v>819</v>
      </c>
      <c r="Y53" s="52"/>
      <c r="Z53" s="52"/>
      <c r="AA53" s="53"/>
      <c r="AB53" s="37"/>
      <c r="AC53" s="48">
        <v>31</v>
      </c>
      <c r="AD53" s="49">
        <v>1</v>
      </c>
      <c r="AE53" s="49" t="s">
        <v>1687</v>
      </c>
      <c r="AF53" s="50"/>
      <c r="AG53" s="51" t="s">
        <v>819</v>
      </c>
      <c r="AH53" s="52"/>
      <c r="AI53" s="52"/>
      <c r="AJ53" s="53"/>
      <c r="AK53" s="37"/>
      <c r="AL53" s="60"/>
      <c r="AM53" s="39"/>
      <c r="AN53" s="39"/>
      <c r="AO53" s="461"/>
      <c r="AP53" s="462"/>
      <c r="AQ53" s="37"/>
      <c r="AR53" s="37"/>
      <c r="AS53" s="37"/>
      <c r="AT53" s="63"/>
    </row>
    <row r="54" spans="2:46" ht="12.75">
      <c r="B54" s="48">
        <v>32</v>
      </c>
      <c r="C54" s="49">
        <v>2</v>
      </c>
      <c r="D54" s="49" t="s">
        <v>219</v>
      </c>
      <c r="E54" s="50"/>
      <c r="F54" s="51" t="s">
        <v>820</v>
      </c>
      <c r="G54" s="52"/>
      <c r="H54" s="52"/>
      <c r="I54" s="53"/>
      <c r="J54" s="37"/>
      <c r="K54" s="48">
        <v>32</v>
      </c>
      <c r="L54" s="49">
        <v>2</v>
      </c>
      <c r="M54" s="49" t="s">
        <v>1499</v>
      </c>
      <c r="N54" s="50"/>
      <c r="O54" s="51" t="s">
        <v>820</v>
      </c>
      <c r="P54" s="52"/>
      <c r="Q54" s="52"/>
      <c r="R54" s="53"/>
      <c r="S54" s="37"/>
      <c r="T54" s="48">
        <v>32</v>
      </c>
      <c r="U54" s="49">
        <v>2</v>
      </c>
      <c r="V54" s="49" t="s">
        <v>1686</v>
      </c>
      <c r="W54" s="50"/>
      <c r="X54" s="51" t="s">
        <v>820</v>
      </c>
      <c r="Y54" s="52"/>
      <c r="Z54" s="52"/>
      <c r="AA54" s="53"/>
      <c r="AB54" s="37"/>
      <c r="AC54" s="48">
        <v>32</v>
      </c>
      <c r="AD54" s="49">
        <v>1</v>
      </c>
      <c r="AE54" s="49" t="s">
        <v>1687</v>
      </c>
      <c r="AF54" s="50"/>
      <c r="AG54" s="51" t="s">
        <v>820</v>
      </c>
      <c r="AH54" s="52"/>
      <c r="AI54" s="52"/>
      <c r="AJ54" s="53"/>
      <c r="AK54" s="37"/>
      <c r="AL54" s="60"/>
      <c r="AM54" s="39"/>
      <c r="AN54" s="39"/>
      <c r="AO54" s="461"/>
      <c r="AP54" s="462"/>
      <c r="AQ54" s="37"/>
      <c r="AR54" s="37"/>
      <c r="AS54" s="37"/>
      <c r="AT54" s="63"/>
    </row>
    <row r="55" spans="2:46" ht="12.75">
      <c r="B55" s="48">
        <v>33</v>
      </c>
      <c r="C55" s="49">
        <v>2</v>
      </c>
      <c r="D55" s="49" t="s">
        <v>219</v>
      </c>
      <c r="E55" s="50"/>
      <c r="F55" s="51" t="s">
        <v>821</v>
      </c>
      <c r="G55" s="52"/>
      <c r="H55" s="52"/>
      <c r="I55" s="53"/>
      <c r="J55" s="37"/>
      <c r="K55" s="48">
        <v>33</v>
      </c>
      <c r="L55" s="49">
        <v>2</v>
      </c>
      <c r="M55" s="49" t="s">
        <v>1499</v>
      </c>
      <c r="N55" s="50"/>
      <c r="O55" s="51" t="s">
        <v>821</v>
      </c>
      <c r="P55" s="52"/>
      <c r="Q55" s="52"/>
      <c r="R55" s="53"/>
      <c r="S55" s="37"/>
      <c r="T55" s="48">
        <v>33</v>
      </c>
      <c r="U55" s="49">
        <v>2</v>
      </c>
      <c r="V55" s="49" t="s">
        <v>1686</v>
      </c>
      <c r="W55" s="50"/>
      <c r="X55" s="51" t="s">
        <v>821</v>
      </c>
      <c r="Y55" s="52"/>
      <c r="Z55" s="52"/>
      <c r="AA55" s="53"/>
      <c r="AB55" s="37"/>
      <c r="AC55" s="48">
        <v>33</v>
      </c>
      <c r="AD55" s="49">
        <v>1</v>
      </c>
      <c r="AE55" s="49" t="s">
        <v>1687</v>
      </c>
      <c r="AF55" s="50"/>
      <c r="AG55" s="51" t="s">
        <v>821</v>
      </c>
      <c r="AH55" s="52"/>
      <c r="AI55" s="52"/>
      <c r="AJ55" s="53"/>
      <c r="AK55" s="37"/>
      <c r="AL55" s="60"/>
      <c r="AM55" s="39"/>
      <c r="AN55" s="39"/>
      <c r="AO55" s="461"/>
      <c r="AP55" s="462"/>
      <c r="AQ55" s="37"/>
      <c r="AR55" s="37"/>
      <c r="AS55" s="37"/>
      <c r="AT55" s="63"/>
    </row>
    <row r="56" spans="2:46" ht="12.75">
      <c r="B56" s="48">
        <v>34</v>
      </c>
      <c r="C56" s="49">
        <v>2</v>
      </c>
      <c r="D56" s="49" t="s">
        <v>219</v>
      </c>
      <c r="E56" s="50"/>
      <c r="F56" s="51" t="s">
        <v>822</v>
      </c>
      <c r="G56" s="52"/>
      <c r="H56" s="52"/>
      <c r="I56" s="53"/>
      <c r="J56" s="37"/>
      <c r="K56" s="48">
        <v>34</v>
      </c>
      <c r="L56" s="49">
        <v>2</v>
      </c>
      <c r="M56" s="49" t="s">
        <v>1499</v>
      </c>
      <c r="N56" s="50"/>
      <c r="O56" s="51" t="s">
        <v>822</v>
      </c>
      <c r="P56" s="52"/>
      <c r="Q56" s="52"/>
      <c r="R56" s="53"/>
      <c r="S56" s="37"/>
      <c r="T56" s="48">
        <v>34</v>
      </c>
      <c r="U56" s="49">
        <v>2</v>
      </c>
      <c r="V56" s="49" t="s">
        <v>1686</v>
      </c>
      <c r="W56" s="50"/>
      <c r="X56" s="51" t="s">
        <v>822</v>
      </c>
      <c r="Y56" s="52"/>
      <c r="Z56" s="52"/>
      <c r="AA56" s="53"/>
      <c r="AB56" s="37"/>
      <c r="AC56" s="48">
        <v>34</v>
      </c>
      <c r="AD56" s="49">
        <v>1</v>
      </c>
      <c r="AE56" s="49" t="s">
        <v>1687</v>
      </c>
      <c r="AF56" s="50"/>
      <c r="AG56" s="51" t="s">
        <v>822</v>
      </c>
      <c r="AH56" s="52"/>
      <c r="AI56" s="52"/>
      <c r="AJ56" s="53"/>
      <c r="AK56" s="37"/>
      <c r="AL56" s="60"/>
      <c r="AM56" s="39"/>
      <c r="AN56" s="39"/>
      <c r="AO56" s="461"/>
      <c r="AP56" s="462"/>
      <c r="AQ56" s="37"/>
      <c r="AR56" s="37"/>
      <c r="AS56" s="37"/>
      <c r="AT56" s="63"/>
    </row>
    <row r="57" spans="2:46" ht="12.75">
      <c r="B57" s="48">
        <v>35</v>
      </c>
      <c r="C57" s="49">
        <v>2</v>
      </c>
      <c r="D57" s="49" t="s">
        <v>219</v>
      </c>
      <c r="E57" s="50"/>
      <c r="F57" s="51" t="s">
        <v>823</v>
      </c>
      <c r="G57" s="52"/>
      <c r="H57" s="52"/>
      <c r="I57" s="53"/>
      <c r="J57" s="37"/>
      <c r="K57" s="48">
        <v>35</v>
      </c>
      <c r="L57" s="49">
        <v>2</v>
      </c>
      <c r="M57" s="49" t="s">
        <v>1499</v>
      </c>
      <c r="N57" s="50"/>
      <c r="O57" s="51" t="s">
        <v>823</v>
      </c>
      <c r="P57" s="52"/>
      <c r="Q57" s="52"/>
      <c r="R57" s="53"/>
      <c r="S57" s="37"/>
      <c r="T57" s="48">
        <v>35</v>
      </c>
      <c r="U57" s="49">
        <v>2</v>
      </c>
      <c r="V57" s="49" t="s">
        <v>1686</v>
      </c>
      <c r="W57" s="50"/>
      <c r="X57" s="51" t="s">
        <v>823</v>
      </c>
      <c r="Y57" s="52"/>
      <c r="Z57" s="52"/>
      <c r="AA57" s="53"/>
      <c r="AB57" s="37"/>
      <c r="AC57" s="48">
        <v>35</v>
      </c>
      <c r="AD57" s="49">
        <v>1</v>
      </c>
      <c r="AE57" s="49" t="s">
        <v>1687</v>
      </c>
      <c r="AF57" s="50"/>
      <c r="AG57" s="51" t="s">
        <v>823</v>
      </c>
      <c r="AH57" s="52"/>
      <c r="AI57" s="52"/>
      <c r="AJ57" s="53"/>
      <c r="AK57" s="37"/>
      <c r="AL57" s="60"/>
      <c r="AM57" s="39"/>
      <c r="AN57" s="39"/>
      <c r="AO57" s="461"/>
      <c r="AP57" s="462"/>
      <c r="AQ57" s="37"/>
      <c r="AR57" s="37"/>
      <c r="AS57" s="37"/>
      <c r="AT57" s="37"/>
    </row>
    <row r="58" spans="2:46" ht="13.5" thickBot="1">
      <c r="B58" s="54">
        <v>36</v>
      </c>
      <c r="C58" s="55">
        <v>2</v>
      </c>
      <c r="D58" s="55" t="s">
        <v>219</v>
      </c>
      <c r="E58" s="56"/>
      <c r="F58" s="57" t="s">
        <v>824</v>
      </c>
      <c r="G58" s="58"/>
      <c r="H58" s="58"/>
      <c r="I58" s="59"/>
      <c r="J58" s="37"/>
      <c r="K58" s="54">
        <v>36</v>
      </c>
      <c r="L58" s="55">
        <v>2</v>
      </c>
      <c r="M58" s="55" t="s">
        <v>1499</v>
      </c>
      <c r="N58" s="56"/>
      <c r="O58" s="57" t="s">
        <v>824</v>
      </c>
      <c r="P58" s="58"/>
      <c r="Q58" s="58"/>
      <c r="R58" s="59"/>
      <c r="S58" s="37"/>
      <c r="T58" s="54">
        <v>36</v>
      </c>
      <c r="U58" s="55">
        <v>2</v>
      </c>
      <c r="V58" s="55" t="s">
        <v>1686</v>
      </c>
      <c r="W58" s="56"/>
      <c r="X58" s="57" t="s">
        <v>824</v>
      </c>
      <c r="Y58" s="58"/>
      <c r="Z58" s="58"/>
      <c r="AA58" s="59"/>
      <c r="AB58" s="37"/>
      <c r="AC58" s="54">
        <v>36</v>
      </c>
      <c r="AD58" s="55">
        <v>1</v>
      </c>
      <c r="AE58" s="55" t="s">
        <v>1687</v>
      </c>
      <c r="AF58" s="56"/>
      <c r="AG58" s="57" t="s">
        <v>824</v>
      </c>
      <c r="AH58" s="58"/>
      <c r="AI58" s="58"/>
      <c r="AJ58" s="59"/>
      <c r="AK58" s="37"/>
      <c r="AL58" s="60"/>
      <c r="AM58" s="39"/>
      <c r="AN58" s="39"/>
      <c r="AO58" s="461"/>
      <c r="AP58" s="462"/>
      <c r="AQ58" s="37"/>
      <c r="AR58" s="37"/>
      <c r="AS58" s="37"/>
      <c r="AT58" s="37"/>
    </row>
    <row r="59" spans="1:38" ht="13.5" thickTop="1">
      <c r="A59" s="64"/>
      <c r="B59" s="6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1:38" ht="12.75">
      <c r="A60" s="64"/>
      <c r="B60" s="6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1:38" ht="12.75" customHeight="1">
      <c r="A61" s="31" t="s">
        <v>825</v>
      </c>
      <c r="B61" s="66"/>
      <c r="C61" s="32"/>
      <c r="D61" s="32"/>
      <c r="E61" s="32"/>
      <c r="F61" s="33"/>
      <c r="G61" s="33"/>
      <c r="H61" s="33"/>
      <c r="I61" s="33"/>
      <c r="J61" s="33"/>
      <c r="K61" s="33"/>
      <c r="L61" s="33"/>
      <c r="M61" s="33"/>
      <c r="N61" s="677" t="s">
        <v>1316</v>
      </c>
      <c r="O61" s="677"/>
      <c r="P61" s="677"/>
      <c r="Q61" s="677"/>
      <c r="R61" s="677"/>
      <c r="S61" s="677"/>
      <c r="T61" s="677"/>
      <c r="U61" s="677"/>
      <c r="V61" s="677"/>
      <c r="W61" s="677"/>
      <c r="X61" s="677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1:38" ht="12.75" customHeight="1">
      <c r="A62" s="34" t="s">
        <v>826</v>
      </c>
      <c r="B62" s="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1:38" ht="26.25">
      <c r="A63" s="34" t="s">
        <v>827</v>
      </c>
      <c r="B63" s="1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97"/>
      <c r="O63" s="98"/>
      <c r="P63" s="98"/>
      <c r="Q63" s="98"/>
      <c r="R63" s="98"/>
      <c r="S63" s="99"/>
      <c r="T63" s="99"/>
      <c r="U63" s="99"/>
      <c r="V63" s="99"/>
      <c r="W63" s="99"/>
      <c r="X63" s="99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1:38" ht="27" thickBot="1">
      <c r="A64" s="674" t="s">
        <v>828</v>
      </c>
      <c r="B64" s="674"/>
      <c r="C64" s="674"/>
      <c r="D64" s="674"/>
      <c r="E64" s="674"/>
      <c r="F64" s="674"/>
      <c r="G64" s="674"/>
      <c r="H64" s="674"/>
      <c r="I64" s="674"/>
      <c r="J64" s="674"/>
      <c r="K64" s="674"/>
      <c r="L64" s="33"/>
      <c r="M64" s="33"/>
      <c r="N64" s="100" t="s">
        <v>1317</v>
      </c>
      <c r="O64" s="98"/>
      <c r="P64" s="98"/>
      <c r="Q64" s="98"/>
      <c r="R64" s="98"/>
      <c r="S64" s="99"/>
      <c r="T64" s="99"/>
      <c r="U64" s="99"/>
      <c r="V64" s="99"/>
      <c r="W64" s="99"/>
      <c r="X64" s="99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</row>
    <row r="65" spans="1:46" ht="14.25" thickBot="1" thickTop="1">
      <c r="A65" s="675"/>
      <c r="B65" s="675"/>
      <c r="C65" s="675"/>
      <c r="D65" s="675"/>
      <c r="E65" s="675"/>
      <c r="F65" s="675"/>
      <c r="G65" s="675"/>
      <c r="H65" s="675"/>
      <c r="I65" s="675"/>
      <c r="J65" s="675"/>
      <c r="K65" s="675"/>
      <c r="L65" s="1"/>
      <c r="M65" s="1"/>
      <c r="N65" s="67"/>
      <c r="O65" s="68" t="s">
        <v>1318</v>
      </c>
      <c r="P65" s="46"/>
      <c r="Q65" s="46"/>
      <c r="R65" s="46"/>
      <c r="S65" s="46"/>
      <c r="T65" s="46"/>
      <c r="U65" s="2"/>
      <c r="V65" s="2"/>
      <c r="W65" s="2"/>
      <c r="X65" s="69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3.5" thickTop="1">
      <c r="A66" s="67"/>
      <c r="B66" s="68" t="s">
        <v>829</v>
      </c>
      <c r="C66" s="46"/>
      <c r="D66" s="46"/>
      <c r="E66" s="46"/>
      <c r="F66" s="46"/>
      <c r="G66" s="46"/>
      <c r="H66" s="2"/>
      <c r="I66" s="2"/>
      <c r="J66" s="2"/>
      <c r="K66" s="69"/>
      <c r="L66" s="1"/>
      <c r="M66" s="1"/>
      <c r="N66" s="70" t="s">
        <v>83</v>
      </c>
      <c r="O66" s="49" t="s">
        <v>84</v>
      </c>
      <c r="P66" s="49" t="s">
        <v>85</v>
      </c>
      <c r="Q66" s="52" t="s">
        <v>86</v>
      </c>
      <c r="R66" s="52" t="s">
        <v>218</v>
      </c>
      <c r="S66" s="52"/>
      <c r="T66" s="52"/>
      <c r="U66" s="3"/>
      <c r="V66" s="3"/>
      <c r="W66" s="3"/>
      <c r="X66" s="6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2.75">
      <c r="A67" s="70" t="s">
        <v>83</v>
      </c>
      <c r="B67" s="49" t="s">
        <v>84</v>
      </c>
      <c r="C67" s="49" t="s">
        <v>85</v>
      </c>
      <c r="D67" s="52" t="s">
        <v>86</v>
      </c>
      <c r="E67" s="52" t="s">
        <v>218</v>
      </c>
      <c r="F67" s="52"/>
      <c r="G67" s="52"/>
      <c r="H67" s="3"/>
      <c r="I67" s="3"/>
      <c r="J67" s="3"/>
      <c r="K67" s="61"/>
      <c r="L67" s="1"/>
      <c r="M67" s="1"/>
      <c r="N67" s="48">
        <v>1</v>
      </c>
      <c r="O67" s="49">
        <v>6</v>
      </c>
      <c r="P67" s="49" t="s">
        <v>219</v>
      </c>
      <c r="Q67" s="50"/>
      <c r="R67" s="101" t="s">
        <v>591</v>
      </c>
      <c r="S67" s="52"/>
      <c r="T67" s="52"/>
      <c r="U67" s="52"/>
      <c r="V67" s="3"/>
      <c r="W67" s="3"/>
      <c r="X67" s="4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2.75">
      <c r="A68" s="48">
        <v>1</v>
      </c>
      <c r="B68" s="49">
        <v>2</v>
      </c>
      <c r="C68" s="49" t="s">
        <v>1686</v>
      </c>
      <c r="D68" s="71" t="s">
        <v>830</v>
      </c>
      <c r="E68" s="72" t="s">
        <v>831</v>
      </c>
      <c r="F68" s="52"/>
      <c r="G68" s="52"/>
      <c r="H68" s="52"/>
      <c r="I68" s="3"/>
      <c r="J68" s="3"/>
      <c r="K68" s="4"/>
      <c r="L68" s="1"/>
      <c r="M68" s="1"/>
      <c r="N68" s="48">
        <v>2</v>
      </c>
      <c r="O68" s="49">
        <v>6</v>
      </c>
      <c r="P68" s="49" t="s">
        <v>219</v>
      </c>
      <c r="Q68" s="50"/>
      <c r="R68" s="101" t="s">
        <v>592</v>
      </c>
      <c r="S68" s="52"/>
      <c r="T68" s="52"/>
      <c r="U68" s="52"/>
      <c r="V68" s="3"/>
      <c r="W68" s="3"/>
      <c r="X68" s="4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>
      <c r="A69" s="48">
        <v>2</v>
      </c>
      <c r="B69" s="49">
        <v>2</v>
      </c>
      <c r="C69" s="49" t="s">
        <v>1686</v>
      </c>
      <c r="D69" s="73" t="s">
        <v>832</v>
      </c>
      <c r="E69" s="72" t="s">
        <v>833</v>
      </c>
      <c r="F69" s="52"/>
      <c r="G69" s="52"/>
      <c r="H69" s="52"/>
      <c r="I69" s="3"/>
      <c r="J69" s="3"/>
      <c r="K69" s="4"/>
      <c r="L69" s="1"/>
      <c r="M69" s="1"/>
      <c r="N69" s="48">
        <v>3</v>
      </c>
      <c r="O69" s="49">
        <v>6</v>
      </c>
      <c r="P69" s="49" t="s">
        <v>219</v>
      </c>
      <c r="Q69" s="50"/>
      <c r="R69" s="101" t="s">
        <v>593</v>
      </c>
      <c r="S69" s="52"/>
      <c r="T69" s="52"/>
      <c r="U69" s="52"/>
      <c r="V69" s="3"/>
      <c r="W69" s="3"/>
      <c r="X69" s="4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2.75">
      <c r="A70" s="48">
        <v>3</v>
      </c>
      <c r="B70" s="49">
        <v>2</v>
      </c>
      <c r="C70" s="49" t="s">
        <v>1686</v>
      </c>
      <c r="D70" s="73" t="s">
        <v>834</v>
      </c>
      <c r="E70" s="72" t="s">
        <v>835</v>
      </c>
      <c r="F70" s="52"/>
      <c r="G70" s="52"/>
      <c r="H70" s="52"/>
      <c r="I70" s="3"/>
      <c r="J70" s="3"/>
      <c r="K70" s="4"/>
      <c r="L70" s="1"/>
      <c r="M70" s="1"/>
      <c r="N70" s="48">
        <v>4</v>
      </c>
      <c r="O70" s="49">
        <v>6</v>
      </c>
      <c r="P70" s="49" t="s">
        <v>219</v>
      </c>
      <c r="Q70" s="50"/>
      <c r="R70" s="101" t="s">
        <v>594</v>
      </c>
      <c r="S70" s="52"/>
      <c r="T70" s="52"/>
      <c r="U70" s="52"/>
      <c r="V70" s="3"/>
      <c r="W70" s="3"/>
      <c r="X70" s="4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2.75">
      <c r="A71" s="48">
        <v>4</v>
      </c>
      <c r="B71" s="49">
        <v>2</v>
      </c>
      <c r="C71" s="49" t="s">
        <v>1686</v>
      </c>
      <c r="D71" s="73" t="s">
        <v>836</v>
      </c>
      <c r="E71" s="72" t="s">
        <v>837</v>
      </c>
      <c r="F71" s="52"/>
      <c r="G71" s="52"/>
      <c r="H71" s="52"/>
      <c r="I71" s="3"/>
      <c r="J71" s="3"/>
      <c r="K71" s="4"/>
      <c r="L71" s="1"/>
      <c r="M71" s="1"/>
      <c r="N71" s="48">
        <v>5</v>
      </c>
      <c r="O71" s="49">
        <v>6</v>
      </c>
      <c r="P71" s="49" t="s">
        <v>219</v>
      </c>
      <c r="Q71" s="50"/>
      <c r="R71" s="101" t="s">
        <v>595</v>
      </c>
      <c r="S71" s="52"/>
      <c r="T71" s="52"/>
      <c r="U71" s="52"/>
      <c r="V71" s="3"/>
      <c r="W71" s="3"/>
      <c r="X71" s="4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2.75">
      <c r="A72" s="48">
        <v>5</v>
      </c>
      <c r="B72" s="49">
        <v>2</v>
      </c>
      <c r="C72" s="49" t="s">
        <v>1686</v>
      </c>
      <c r="D72" s="73" t="s">
        <v>838</v>
      </c>
      <c r="E72" s="72" t="s">
        <v>839</v>
      </c>
      <c r="F72" s="52"/>
      <c r="G72" s="52"/>
      <c r="H72" s="52"/>
      <c r="I72" s="3"/>
      <c r="J72" s="3"/>
      <c r="K72" s="4"/>
      <c r="L72" s="1"/>
      <c r="M72" s="1"/>
      <c r="N72" s="48">
        <v>6</v>
      </c>
      <c r="O72" s="49">
        <v>6</v>
      </c>
      <c r="P72" s="49" t="s">
        <v>219</v>
      </c>
      <c r="Q72" s="50"/>
      <c r="R72" s="101" t="s">
        <v>596</v>
      </c>
      <c r="S72" s="52"/>
      <c r="T72" s="52"/>
      <c r="U72" s="52"/>
      <c r="V72" s="3"/>
      <c r="W72" s="3"/>
      <c r="X72" s="4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2.75">
      <c r="A73" s="48">
        <v>6</v>
      </c>
      <c r="B73" s="49">
        <v>2</v>
      </c>
      <c r="C73" s="49" t="s">
        <v>1686</v>
      </c>
      <c r="D73" s="73" t="s">
        <v>840</v>
      </c>
      <c r="E73" s="72" t="s">
        <v>841</v>
      </c>
      <c r="F73" s="52"/>
      <c r="G73" s="52"/>
      <c r="H73" s="52"/>
      <c r="I73" s="3"/>
      <c r="J73" s="3"/>
      <c r="K73" s="4"/>
      <c r="L73" s="1"/>
      <c r="M73" s="1"/>
      <c r="N73" s="48">
        <v>7</v>
      </c>
      <c r="O73" s="49">
        <v>6</v>
      </c>
      <c r="P73" s="49" t="s">
        <v>219</v>
      </c>
      <c r="Q73" s="50"/>
      <c r="R73" s="101" t="s">
        <v>597</v>
      </c>
      <c r="S73" s="52"/>
      <c r="T73" s="52"/>
      <c r="U73" s="52"/>
      <c r="V73" s="3"/>
      <c r="W73" s="3"/>
      <c r="X73" s="4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48">
        <v>7</v>
      </c>
      <c r="B74" s="49">
        <v>2</v>
      </c>
      <c r="C74" s="49" t="s">
        <v>1686</v>
      </c>
      <c r="D74" s="73" t="s">
        <v>842</v>
      </c>
      <c r="E74" s="72" t="s">
        <v>843</v>
      </c>
      <c r="F74" s="52"/>
      <c r="G74" s="52"/>
      <c r="H74" s="52"/>
      <c r="I74" s="3"/>
      <c r="J74" s="3"/>
      <c r="K74" s="4"/>
      <c r="L74" s="1"/>
      <c r="M74" s="1"/>
      <c r="N74" s="48">
        <v>8</v>
      </c>
      <c r="O74" s="49">
        <v>6</v>
      </c>
      <c r="P74" s="49" t="s">
        <v>219</v>
      </c>
      <c r="Q74" s="50"/>
      <c r="R74" s="101" t="s">
        <v>598</v>
      </c>
      <c r="S74" s="52"/>
      <c r="T74" s="52"/>
      <c r="U74" s="52"/>
      <c r="V74" s="3"/>
      <c r="W74" s="3"/>
      <c r="X74" s="4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>
      <c r="A75" s="48">
        <v>8</v>
      </c>
      <c r="B75" s="49">
        <v>2</v>
      </c>
      <c r="C75" s="49" t="s">
        <v>1686</v>
      </c>
      <c r="D75" s="73" t="s">
        <v>844</v>
      </c>
      <c r="E75" s="72" t="s">
        <v>602</v>
      </c>
      <c r="F75" s="52"/>
      <c r="G75" s="52"/>
      <c r="H75" s="52"/>
      <c r="I75" s="3"/>
      <c r="J75" s="3"/>
      <c r="K75" s="4"/>
      <c r="L75" s="1"/>
      <c r="M75" s="1"/>
      <c r="N75" s="48">
        <v>9</v>
      </c>
      <c r="O75" s="49">
        <v>6</v>
      </c>
      <c r="P75" s="49" t="s">
        <v>219</v>
      </c>
      <c r="Q75" s="50"/>
      <c r="R75" s="101" t="s">
        <v>599</v>
      </c>
      <c r="S75" s="52"/>
      <c r="T75" s="52"/>
      <c r="U75" s="52"/>
      <c r="V75" s="3"/>
      <c r="W75" s="3"/>
      <c r="X75" s="4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3.5" thickBot="1">
      <c r="A76" s="54">
        <v>9</v>
      </c>
      <c r="B76" s="55">
        <v>2</v>
      </c>
      <c r="C76" s="55" t="s">
        <v>1686</v>
      </c>
      <c r="D76" s="74" t="s">
        <v>603</v>
      </c>
      <c r="E76" s="75" t="s">
        <v>604</v>
      </c>
      <c r="F76" s="58"/>
      <c r="G76" s="58"/>
      <c r="H76" s="58"/>
      <c r="I76" s="76"/>
      <c r="J76" s="76"/>
      <c r="K76" s="77"/>
      <c r="L76" s="1"/>
      <c r="M76" s="1"/>
      <c r="N76" s="48">
        <v>10</v>
      </c>
      <c r="O76" s="49">
        <v>6</v>
      </c>
      <c r="P76" s="49" t="s">
        <v>219</v>
      </c>
      <c r="Q76" s="50"/>
      <c r="R76" s="101" t="s">
        <v>600</v>
      </c>
      <c r="S76" s="52"/>
      <c r="T76" s="52"/>
      <c r="U76" s="52"/>
      <c r="V76" s="3"/>
      <c r="W76" s="3"/>
      <c r="X76" s="4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4.25" thickBot="1" thickTop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8">
        <v>11</v>
      </c>
      <c r="O77" s="49">
        <v>6</v>
      </c>
      <c r="P77" s="49" t="s">
        <v>219</v>
      </c>
      <c r="Q77" s="50"/>
      <c r="R77" s="101" t="s">
        <v>1361</v>
      </c>
      <c r="S77" s="52"/>
      <c r="T77" s="52"/>
      <c r="U77" s="52"/>
      <c r="V77" s="3"/>
      <c r="W77" s="3"/>
      <c r="X77" s="4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4.25" thickBot="1" thickTop="1">
      <c r="A78" s="67"/>
      <c r="B78" s="68" t="s">
        <v>605</v>
      </c>
      <c r="C78" s="46"/>
      <c r="D78" s="46"/>
      <c r="E78" s="46"/>
      <c r="F78" s="46"/>
      <c r="G78" s="46"/>
      <c r="H78" s="2"/>
      <c r="I78" s="2"/>
      <c r="J78" s="2"/>
      <c r="K78" s="69"/>
      <c r="L78" s="1"/>
      <c r="M78" s="1"/>
      <c r="N78" s="54">
        <v>12</v>
      </c>
      <c r="O78" s="55">
        <v>6</v>
      </c>
      <c r="P78" s="55" t="s">
        <v>219</v>
      </c>
      <c r="Q78" s="56"/>
      <c r="R78" s="102" t="s">
        <v>1362</v>
      </c>
      <c r="S78" s="58"/>
      <c r="T78" s="58"/>
      <c r="U78" s="58"/>
      <c r="V78" s="76"/>
      <c r="W78" s="76"/>
      <c r="X78" s="77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4.25" thickBot="1" thickTop="1">
      <c r="A79" s="78" t="s">
        <v>83</v>
      </c>
      <c r="B79" s="79" t="s">
        <v>84</v>
      </c>
      <c r="C79" s="79" t="s">
        <v>85</v>
      </c>
      <c r="D79" s="80" t="s">
        <v>86</v>
      </c>
      <c r="E79" s="80" t="s">
        <v>218</v>
      </c>
      <c r="F79" s="80"/>
      <c r="G79" s="80"/>
      <c r="H79" s="81"/>
      <c r="I79" s="81"/>
      <c r="J79" s="81"/>
      <c r="K79" s="8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3.5" thickTop="1">
      <c r="A80" s="48">
        <v>1</v>
      </c>
      <c r="B80" s="49">
        <v>2</v>
      </c>
      <c r="C80" s="49" t="s">
        <v>1686</v>
      </c>
      <c r="D80" s="83" t="s">
        <v>830</v>
      </c>
      <c r="E80" s="84" t="s">
        <v>51</v>
      </c>
      <c r="F80" s="52"/>
      <c r="G80" s="52"/>
      <c r="H80" s="52"/>
      <c r="I80" s="3"/>
      <c r="J80" s="3"/>
      <c r="K80" s="4"/>
      <c r="L80" s="1"/>
      <c r="M80" s="1"/>
      <c r="N80" s="67"/>
      <c r="O80" s="68" t="s">
        <v>1363</v>
      </c>
      <c r="P80" s="46"/>
      <c r="Q80" s="46"/>
      <c r="R80" s="46"/>
      <c r="S80" s="46"/>
      <c r="T80" s="46"/>
      <c r="U80" s="2"/>
      <c r="V80" s="2"/>
      <c r="W80" s="2"/>
      <c r="X80" s="69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>
      <c r="A81" s="48">
        <v>2</v>
      </c>
      <c r="B81" s="49">
        <v>2</v>
      </c>
      <c r="C81" s="49" t="s">
        <v>1686</v>
      </c>
      <c r="D81" s="83" t="s">
        <v>832</v>
      </c>
      <c r="E81" s="84" t="s">
        <v>52</v>
      </c>
      <c r="F81" s="52"/>
      <c r="G81" s="52"/>
      <c r="H81" s="52"/>
      <c r="I81" s="3"/>
      <c r="J81" s="3"/>
      <c r="K81" s="4"/>
      <c r="L81" s="1"/>
      <c r="M81" s="1"/>
      <c r="N81" s="70" t="s">
        <v>83</v>
      </c>
      <c r="O81" s="49" t="s">
        <v>84</v>
      </c>
      <c r="P81" s="49" t="s">
        <v>85</v>
      </c>
      <c r="Q81" s="52" t="s">
        <v>86</v>
      </c>
      <c r="R81" s="52" t="s">
        <v>218</v>
      </c>
      <c r="S81" s="52"/>
      <c r="T81" s="52"/>
      <c r="U81" s="3"/>
      <c r="V81" s="3"/>
      <c r="W81" s="3"/>
      <c r="X81" s="6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48">
        <v>3</v>
      </c>
      <c r="B82" s="49">
        <v>2</v>
      </c>
      <c r="C82" s="49" t="s">
        <v>1686</v>
      </c>
      <c r="D82" s="83" t="s">
        <v>834</v>
      </c>
      <c r="E82" s="84" t="s">
        <v>1643</v>
      </c>
      <c r="F82" s="52"/>
      <c r="G82" s="52"/>
      <c r="H82" s="52"/>
      <c r="I82" s="3"/>
      <c r="J82" s="3"/>
      <c r="K82" s="4"/>
      <c r="L82" s="1"/>
      <c r="M82" s="1"/>
      <c r="N82" s="48">
        <v>1</v>
      </c>
      <c r="O82" s="49">
        <v>4</v>
      </c>
      <c r="P82" s="49" t="s">
        <v>1499</v>
      </c>
      <c r="Q82" s="50"/>
      <c r="R82" s="103" t="s">
        <v>591</v>
      </c>
      <c r="S82" s="52"/>
      <c r="T82" s="52"/>
      <c r="U82" s="52"/>
      <c r="V82" s="3"/>
      <c r="W82" s="3"/>
      <c r="X82" s="4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>
      <c r="A83" s="48">
        <v>4</v>
      </c>
      <c r="B83" s="49">
        <v>2</v>
      </c>
      <c r="C83" s="49" t="s">
        <v>1686</v>
      </c>
      <c r="D83" s="83" t="s">
        <v>836</v>
      </c>
      <c r="E83" s="84" t="s">
        <v>1649</v>
      </c>
      <c r="F83" s="52"/>
      <c r="G83" s="52"/>
      <c r="H83" s="52"/>
      <c r="I83" s="3"/>
      <c r="J83" s="3"/>
      <c r="K83" s="4"/>
      <c r="L83" s="1"/>
      <c r="M83" s="1"/>
      <c r="N83" s="48">
        <v>2</v>
      </c>
      <c r="O83" s="49">
        <v>4</v>
      </c>
      <c r="P83" s="49" t="s">
        <v>1499</v>
      </c>
      <c r="Q83" s="50"/>
      <c r="R83" s="103" t="s">
        <v>592</v>
      </c>
      <c r="S83" s="52"/>
      <c r="T83" s="52"/>
      <c r="U83" s="52"/>
      <c r="V83" s="3"/>
      <c r="W83" s="3"/>
      <c r="X83" s="4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>
      <c r="A84" s="48">
        <v>5</v>
      </c>
      <c r="B84" s="49">
        <v>2</v>
      </c>
      <c r="C84" s="49" t="s">
        <v>1686</v>
      </c>
      <c r="D84" s="83" t="s">
        <v>838</v>
      </c>
      <c r="E84" s="84" t="s">
        <v>1650</v>
      </c>
      <c r="F84" s="52"/>
      <c r="G84" s="52"/>
      <c r="H84" s="52"/>
      <c r="I84" s="3"/>
      <c r="J84" s="3"/>
      <c r="K84" s="4"/>
      <c r="L84" s="1"/>
      <c r="M84" s="1"/>
      <c r="N84" s="48">
        <v>3</v>
      </c>
      <c r="O84" s="49">
        <v>4</v>
      </c>
      <c r="P84" s="49" t="s">
        <v>1499</v>
      </c>
      <c r="Q84" s="50"/>
      <c r="R84" s="103" t="s">
        <v>593</v>
      </c>
      <c r="S84" s="52"/>
      <c r="T84" s="52"/>
      <c r="U84" s="52"/>
      <c r="V84" s="3"/>
      <c r="W84" s="3"/>
      <c r="X84" s="4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>
      <c r="A85" s="48">
        <v>6</v>
      </c>
      <c r="B85" s="49">
        <v>2</v>
      </c>
      <c r="C85" s="49" t="s">
        <v>1686</v>
      </c>
      <c r="D85" s="83" t="s">
        <v>840</v>
      </c>
      <c r="E85" s="84" t="s">
        <v>1651</v>
      </c>
      <c r="F85" s="52"/>
      <c r="G85" s="52"/>
      <c r="H85" s="52"/>
      <c r="I85" s="3"/>
      <c r="J85" s="3"/>
      <c r="K85" s="4"/>
      <c r="L85" s="1"/>
      <c r="M85" s="1"/>
      <c r="N85" s="48">
        <v>4</v>
      </c>
      <c r="O85" s="49">
        <v>4</v>
      </c>
      <c r="P85" s="49" t="s">
        <v>1499</v>
      </c>
      <c r="Q85" s="50"/>
      <c r="R85" s="103" t="s">
        <v>594</v>
      </c>
      <c r="S85" s="52"/>
      <c r="T85" s="52"/>
      <c r="U85" s="52"/>
      <c r="V85" s="3"/>
      <c r="W85" s="3"/>
      <c r="X85" s="4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>
      <c r="A86" s="48">
        <v>7</v>
      </c>
      <c r="B86" s="49">
        <v>2</v>
      </c>
      <c r="C86" s="49" t="s">
        <v>1686</v>
      </c>
      <c r="D86" s="83" t="s">
        <v>842</v>
      </c>
      <c r="E86" s="84" t="s">
        <v>1652</v>
      </c>
      <c r="F86" s="52"/>
      <c r="G86" s="52"/>
      <c r="H86" s="52"/>
      <c r="I86" s="3"/>
      <c r="J86" s="3"/>
      <c r="K86" s="4"/>
      <c r="L86" s="1"/>
      <c r="M86" s="1"/>
      <c r="N86" s="48">
        <v>5</v>
      </c>
      <c r="O86" s="49">
        <v>4</v>
      </c>
      <c r="P86" s="49" t="s">
        <v>1499</v>
      </c>
      <c r="Q86" s="50"/>
      <c r="R86" s="103" t="s">
        <v>595</v>
      </c>
      <c r="S86" s="52"/>
      <c r="T86" s="52"/>
      <c r="U86" s="52"/>
      <c r="V86" s="3"/>
      <c r="W86" s="3"/>
      <c r="X86" s="4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>
      <c r="A87" s="48">
        <v>8</v>
      </c>
      <c r="B87" s="49">
        <v>2</v>
      </c>
      <c r="C87" s="49" t="s">
        <v>1686</v>
      </c>
      <c r="D87" s="83" t="s">
        <v>844</v>
      </c>
      <c r="E87" s="84" t="s">
        <v>1653</v>
      </c>
      <c r="F87" s="52"/>
      <c r="G87" s="52"/>
      <c r="H87" s="52"/>
      <c r="I87" s="3"/>
      <c r="J87" s="3"/>
      <c r="K87" s="4"/>
      <c r="L87" s="1"/>
      <c r="M87" s="1"/>
      <c r="N87" s="48">
        <v>6</v>
      </c>
      <c r="O87" s="49">
        <v>4</v>
      </c>
      <c r="P87" s="49" t="s">
        <v>1499</v>
      </c>
      <c r="Q87" s="50"/>
      <c r="R87" s="103" t="s">
        <v>596</v>
      </c>
      <c r="S87" s="52"/>
      <c r="T87" s="52"/>
      <c r="U87" s="52"/>
      <c r="V87" s="3"/>
      <c r="W87" s="3"/>
      <c r="X87" s="4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3.5" thickBot="1">
      <c r="A88" s="54">
        <v>9</v>
      </c>
      <c r="B88" s="55">
        <v>2</v>
      </c>
      <c r="C88" s="55" t="s">
        <v>1686</v>
      </c>
      <c r="D88" s="85" t="s">
        <v>1654</v>
      </c>
      <c r="E88" s="86" t="s">
        <v>1655</v>
      </c>
      <c r="F88" s="58"/>
      <c r="G88" s="58"/>
      <c r="H88" s="58"/>
      <c r="I88" s="76"/>
      <c r="J88" s="76"/>
      <c r="K88" s="77"/>
      <c r="L88" s="1"/>
      <c r="M88" s="1"/>
      <c r="N88" s="48">
        <v>7</v>
      </c>
      <c r="O88" s="49">
        <v>4</v>
      </c>
      <c r="P88" s="49" t="s">
        <v>1499</v>
      </c>
      <c r="Q88" s="50"/>
      <c r="R88" s="103" t="s">
        <v>597</v>
      </c>
      <c r="S88" s="52"/>
      <c r="T88" s="52"/>
      <c r="U88" s="52"/>
      <c r="V88" s="3"/>
      <c r="W88" s="3"/>
      <c r="X88" s="4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4.25" thickBot="1" thickTop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8">
        <v>8</v>
      </c>
      <c r="O89" s="49">
        <v>4</v>
      </c>
      <c r="P89" s="49" t="s">
        <v>1499</v>
      </c>
      <c r="Q89" s="50"/>
      <c r="R89" s="103" t="s">
        <v>598</v>
      </c>
      <c r="S89" s="52"/>
      <c r="T89" s="52"/>
      <c r="U89" s="52"/>
      <c r="V89" s="3"/>
      <c r="W89" s="3"/>
      <c r="X89" s="4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4.25" thickBot="1" thickTop="1">
      <c r="A90" s="67"/>
      <c r="B90" s="68" t="s">
        <v>1656</v>
      </c>
      <c r="C90" s="46"/>
      <c r="D90" s="46"/>
      <c r="E90" s="46"/>
      <c r="F90" s="46"/>
      <c r="G90" s="46"/>
      <c r="H90" s="2"/>
      <c r="I90" s="2"/>
      <c r="J90" s="2"/>
      <c r="K90" s="69"/>
      <c r="L90" s="1"/>
      <c r="M90" s="1"/>
      <c r="N90" s="54">
        <v>9</v>
      </c>
      <c r="O90" s="55">
        <v>4</v>
      </c>
      <c r="P90" s="55" t="s">
        <v>1499</v>
      </c>
      <c r="Q90" s="56"/>
      <c r="R90" s="104" t="s">
        <v>599</v>
      </c>
      <c r="S90" s="58"/>
      <c r="T90" s="58"/>
      <c r="U90" s="58"/>
      <c r="V90" s="76"/>
      <c r="W90" s="76"/>
      <c r="X90" s="77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4.25" thickBot="1" thickTop="1">
      <c r="A91" s="78" t="s">
        <v>83</v>
      </c>
      <c r="B91" s="79" t="s">
        <v>84</v>
      </c>
      <c r="C91" s="79" t="s">
        <v>85</v>
      </c>
      <c r="D91" s="80" t="s">
        <v>86</v>
      </c>
      <c r="E91" s="80" t="s">
        <v>218</v>
      </c>
      <c r="F91" s="80"/>
      <c r="G91" s="80"/>
      <c r="H91" s="81"/>
      <c r="I91" s="81"/>
      <c r="J91" s="81"/>
      <c r="K91" s="8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3.5" thickTop="1">
      <c r="A92" s="48">
        <v>1</v>
      </c>
      <c r="B92" s="49">
        <v>2</v>
      </c>
      <c r="C92" s="49" t="s">
        <v>1686</v>
      </c>
      <c r="D92" s="83" t="s">
        <v>1657</v>
      </c>
      <c r="E92" s="84" t="s">
        <v>133</v>
      </c>
      <c r="F92" s="52"/>
      <c r="G92" s="52"/>
      <c r="H92" s="52"/>
      <c r="I92" s="3"/>
      <c r="J92" s="3"/>
      <c r="K92" s="4"/>
      <c r="L92" s="1"/>
      <c r="M92" s="1"/>
      <c r="N92" s="67"/>
      <c r="O92" s="68" t="s">
        <v>1364</v>
      </c>
      <c r="P92" s="46"/>
      <c r="Q92" s="46"/>
      <c r="R92" s="46"/>
      <c r="S92" s="46"/>
      <c r="T92" s="46"/>
      <c r="U92" s="2"/>
      <c r="V92" s="2"/>
      <c r="W92" s="2"/>
      <c r="X92" s="69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>
      <c r="A93" s="48">
        <v>2</v>
      </c>
      <c r="B93" s="49">
        <v>2</v>
      </c>
      <c r="C93" s="49" t="s">
        <v>1686</v>
      </c>
      <c r="D93" s="83" t="s">
        <v>134</v>
      </c>
      <c r="E93" s="84" t="s">
        <v>802</v>
      </c>
      <c r="F93" s="52"/>
      <c r="G93" s="52"/>
      <c r="H93" s="52"/>
      <c r="I93" s="3"/>
      <c r="J93" s="3"/>
      <c r="K93" s="4"/>
      <c r="L93" s="1"/>
      <c r="M93" s="1"/>
      <c r="N93" s="70" t="s">
        <v>83</v>
      </c>
      <c r="O93" s="49" t="s">
        <v>84</v>
      </c>
      <c r="P93" s="49" t="s">
        <v>85</v>
      </c>
      <c r="Q93" s="52" t="s">
        <v>86</v>
      </c>
      <c r="R93" s="52" t="s">
        <v>218</v>
      </c>
      <c r="S93" s="52"/>
      <c r="T93" s="52"/>
      <c r="U93" s="3"/>
      <c r="V93" s="3"/>
      <c r="W93" s="3"/>
      <c r="X93" s="6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2.75">
      <c r="A94" s="48">
        <v>3</v>
      </c>
      <c r="B94" s="49">
        <v>2</v>
      </c>
      <c r="C94" s="49" t="s">
        <v>1686</v>
      </c>
      <c r="D94" s="83" t="s">
        <v>803</v>
      </c>
      <c r="E94" s="84" t="s">
        <v>804</v>
      </c>
      <c r="F94" s="52"/>
      <c r="G94" s="52"/>
      <c r="H94" s="52"/>
      <c r="I94" s="3"/>
      <c r="J94" s="3"/>
      <c r="K94" s="4"/>
      <c r="L94" s="1"/>
      <c r="M94" s="1"/>
      <c r="N94" s="48">
        <v>1</v>
      </c>
      <c r="O94" s="49">
        <v>2</v>
      </c>
      <c r="P94" s="49" t="s">
        <v>1686</v>
      </c>
      <c r="Q94" s="50"/>
      <c r="R94" s="103" t="s">
        <v>591</v>
      </c>
      <c r="S94" s="52"/>
      <c r="T94" s="52"/>
      <c r="U94" s="52"/>
      <c r="V94" s="3"/>
      <c r="W94" s="3"/>
      <c r="X94" s="4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2.75">
      <c r="A95" s="48">
        <v>4</v>
      </c>
      <c r="B95" s="49">
        <v>2</v>
      </c>
      <c r="C95" s="49" t="s">
        <v>1686</v>
      </c>
      <c r="D95" s="83" t="s">
        <v>805</v>
      </c>
      <c r="E95" s="84" t="s">
        <v>806</v>
      </c>
      <c r="F95" s="52"/>
      <c r="G95" s="52"/>
      <c r="H95" s="52"/>
      <c r="I95" s="3"/>
      <c r="J95" s="3"/>
      <c r="K95" s="4"/>
      <c r="L95" s="1"/>
      <c r="M95" s="1"/>
      <c r="N95" s="48">
        <v>2</v>
      </c>
      <c r="O95" s="49">
        <v>2</v>
      </c>
      <c r="P95" s="49" t="s">
        <v>1686</v>
      </c>
      <c r="Q95" s="50"/>
      <c r="R95" s="103" t="s">
        <v>592</v>
      </c>
      <c r="S95" s="52"/>
      <c r="T95" s="52"/>
      <c r="U95" s="52"/>
      <c r="V95" s="3"/>
      <c r="W95" s="3"/>
      <c r="X95" s="4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2.75">
      <c r="A96" s="48">
        <v>5</v>
      </c>
      <c r="B96" s="49">
        <v>2</v>
      </c>
      <c r="C96" s="49" t="s">
        <v>1686</v>
      </c>
      <c r="D96" s="83" t="s">
        <v>807</v>
      </c>
      <c r="E96" s="84" t="s">
        <v>808</v>
      </c>
      <c r="F96" s="52"/>
      <c r="G96" s="52"/>
      <c r="H96" s="52"/>
      <c r="I96" s="3"/>
      <c r="J96" s="3"/>
      <c r="K96" s="4"/>
      <c r="L96" s="1"/>
      <c r="M96" s="1"/>
      <c r="N96" s="48">
        <v>3</v>
      </c>
      <c r="O96" s="49">
        <v>2</v>
      </c>
      <c r="P96" s="49" t="s">
        <v>1686</v>
      </c>
      <c r="Q96" s="50"/>
      <c r="R96" s="103" t="s">
        <v>593</v>
      </c>
      <c r="S96" s="52"/>
      <c r="T96" s="52"/>
      <c r="U96" s="52"/>
      <c r="V96" s="3"/>
      <c r="W96" s="3"/>
      <c r="X96" s="4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2.75">
      <c r="A97" s="48">
        <v>6</v>
      </c>
      <c r="B97" s="49">
        <v>2</v>
      </c>
      <c r="C97" s="49" t="s">
        <v>1686</v>
      </c>
      <c r="D97" s="83" t="s">
        <v>1315</v>
      </c>
      <c r="E97" s="84" t="s">
        <v>135</v>
      </c>
      <c r="F97" s="52"/>
      <c r="G97" s="52"/>
      <c r="H97" s="52"/>
      <c r="I97" s="3"/>
      <c r="J97" s="3"/>
      <c r="K97" s="4"/>
      <c r="L97" s="1"/>
      <c r="M97" s="1"/>
      <c r="N97" s="48">
        <v>4</v>
      </c>
      <c r="O97" s="49">
        <v>2</v>
      </c>
      <c r="P97" s="49" t="s">
        <v>1686</v>
      </c>
      <c r="Q97" s="50"/>
      <c r="R97" s="103" t="s">
        <v>594</v>
      </c>
      <c r="S97" s="52"/>
      <c r="T97" s="52"/>
      <c r="U97" s="52"/>
      <c r="V97" s="3"/>
      <c r="W97" s="3"/>
      <c r="X97" s="4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2.75">
      <c r="A98" s="48">
        <v>7</v>
      </c>
      <c r="B98" s="49">
        <v>2</v>
      </c>
      <c r="C98" s="49" t="s">
        <v>1686</v>
      </c>
      <c r="D98" s="83" t="s">
        <v>136</v>
      </c>
      <c r="E98" s="84" t="s">
        <v>137</v>
      </c>
      <c r="F98" s="52"/>
      <c r="G98" s="52"/>
      <c r="H98" s="52"/>
      <c r="I98" s="3"/>
      <c r="J98" s="3"/>
      <c r="K98" s="4"/>
      <c r="L98" s="1"/>
      <c r="M98" s="1"/>
      <c r="N98" s="48">
        <v>5</v>
      </c>
      <c r="O98" s="49">
        <v>2</v>
      </c>
      <c r="P98" s="49" t="s">
        <v>1686</v>
      </c>
      <c r="Q98" s="50"/>
      <c r="R98" s="103" t="s">
        <v>595</v>
      </c>
      <c r="S98" s="52"/>
      <c r="T98" s="52"/>
      <c r="U98" s="52"/>
      <c r="V98" s="3"/>
      <c r="W98" s="3"/>
      <c r="X98" s="4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2.75">
      <c r="A99" s="48">
        <v>8</v>
      </c>
      <c r="B99" s="49">
        <v>2</v>
      </c>
      <c r="C99" s="49" t="s">
        <v>1686</v>
      </c>
      <c r="D99" s="83" t="s">
        <v>138</v>
      </c>
      <c r="E99" s="84" t="s">
        <v>139</v>
      </c>
      <c r="F99" s="52"/>
      <c r="G99" s="52"/>
      <c r="H99" s="52"/>
      <c r="I99" s="3"/>
      <c r="J99" s="3"/>
      <c r="K99" s="4"/>
      <c r="L99" s="1"/>
      <c r="M99" s="1"/>
      <c r="N99" s="48">
        <v>6</v>
      </c>
      <c r="O99" s="49">
        <v>2</v>
      </c>
      <c r="P99" s="49" t="s">
        <v>1686</v>
      </c>
      <c r="Q99" s="50"/>
      <c r="R99" s="103" t="s">
        <v>596</v>
      </c>
      <c r="S99" s="52"/>
      <c r="T99" s="52"/>
      <c r="U99" s="52"/>
      <c r="V99" s="3"/>
      <c r="W99" s="3"/>
      <c r="X99" s="4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3.5" thickBot="1">
      <c r="A100" s="54">
        <v>9</v>
      </c>
      <c r="B100" s="55">
        <v>2</v>
      </c>
      <c r="C100" s="55" t="s">
        <v>1686</v>
      </c>
      <c r="D100" s="85" t="s">
        <v>140</v>
      </c>
      <c r="E100" s="86" t="s">
        <v>141</v>
      </c>
      <c r="F100" s="58"/>
      <c r="G100" s="58"/>
      <c r="H100" s="58"/>
      <c r="I100" s="76"/>
      <c r="J100" s="76"/>
      <c r="K100" s="77"/>
      <c r="L100" s="1"/>
      <c r="M100" s="1"/>
      <c r="N100" s="48">
        <v>7</v>
      </c>
      <c r="O100" s="49">
        <v>2</v>
      </c>
      <c r="P100" s="49" t="s">
        <v>1686</v>
      </c>
      <c r="Q100" s="50"/>
      <c r="R100" s="103" t="s">
        <v>597</v>
      </c>
      <c r="S100" s="52"/>
      <c r="T100" s="52"/>
      <c r="U100" s="52"/>
      <c r="V100" s="3"/>
      <c r="W100" s="3"/>
      <c r="X100" s="4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4.25" thickBot="1" thickTop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8">
        <v>8</v>
      </c>
      <c r="O101" s="49">
        <v>2</v>
      </c>
      <c r="P101" s="49" t="s">
        <v>1686</v>
      </c>
      <c r="Q101" s="50"/>
      <c r="R101" s="103" t="s">
        <v>598</v>
      </c>
      <c r="S101" s="52"/>
      <c r="T101" s="52"/>
      <c r="U101" s="52"/>
      <c r="V101" s="3"/>
      <c r="W101" s="3"/>
      <c r="X101" s="4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4.25" thickBot="1" thickTop="1">
      <c r="A102" s="67"/>
      <c r="B102" s="68" t="s">
        <v>142</v>
      </c>
      <c r="C102" s="46"/>
      <c r="D102" s="46"/>
      <c r="E102" s="46"/>
      <c r="F102" s="46"/>
      <c r="G102" s="46"/>
      <c r="H102" s="2"/>
      <c r="I102" s="2"/>
      <c r="J102" s="2"/>
      <c r="K102" s="69"/>
      <c r="L102" s="1"/>
      <c r="M102" s="1"/>
      <c r="N102" s="54">
        <v>9</v>
      </c>
      <c r="O102" s="55">
        <v>2</v>
      </c>
      <c r="P102" s="55" t="s">
        <v>1686</v>
      </c>
      <c r="Q102" s="56"/>
      <c r="R102" s="104" t="s">
        <v>599</v>
      </c>
      <c r="S102" s="58"/>
      <c r="T102" s="58"/>
      <c r="U102" s="58"/>
      <c r="V102" s="76"/>
      <c r="W102" s="76"/>
      <c r="X102" s="77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4.25" thickBot="1" thickTop="1">
      <c r="A103" s="78" t="s">
        <v>83</v>
      </c>
      <c r="B103" s="79" t="s">
        <v>84</v>
      </c>
      <c r="C103" s="79" t="s">
        <v>85</v>
      </c>
      <c r="D103" s="80" t="s">
        <v>86</v>
      </c>
      <c r="E103" s="80" t="s">
        <v>218</v>
      </c>
      <c r="F103" s="80"/>
      <c r="G103" s="80"/>
      <c r="H103" s="81"/>
      <c r="I103" s="81"/>
      <c r="J103" s="81"/>
      <c r="K103" s="8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3.5" thickTop="1">
      <c r="A104" s="48">
        <v>1</v>
      </c>
      <c r="B104" s="49">
        <v>2</v>
      </c>
      <c r="C104" s="49" t="s">
        <v>1686</v>
      </c>
      <c r="D104" s="83" t="s">
        <v>143</v>
      </c>
      <c r="E104" s="84" t="s">
        <v>144</v>
      </c>
      <c r="F104" s="52"/>
      <c r="G104" s="52"/>
      <c r="H104" s="52"/>
      <c r="I104" s="3"/>
      <c r="J104" s="3"/>
      <c r="K104" s="4"/>
      <c r="L104" s="1"/>
      <c r="M104" s="1"/>
      <c r="N104" s="67"/>
      <c r="O104" s="68" t="s">
        <v>1365</v>
      </c>
      <c r="P104" s="46"/>
      <c r="Q104" s="46"/>
      <c r="R104" s="46"/>
      <c r="S104" s="46"/>
      <c r="T104" s="46"/>
      <c r="U104" s="2"/>
      <c r="V104" s="2"/>
      <c r="W104" s="2"/>
      <c r="X104" s="69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2.75">
      <c r="A105" s="48">
        <v>2</v>
      </c>
      <c r="B105" s="49">
        <v>2</v>
      </c>
      <c r="C105" s="49" t="s">
        <v>1686</v>
      </c>
      <c r="D105" s="83" t="s">
        <v>145</v>
      </c>
      <c r="E105" s="84" t="s">
        <v>146</v>
      </c>
      <c r="F105" s="52"/>
      <c r="G105" s="52"/>
      <c r="H105" s="52"/>
      <c r="I105" s="3"/>
      <c r="J105" s="3"/>
      <c r="K105" s="4"/>
      <c r="L105" s="1"/>
      <c r="M105" s="1"/>
      <c r="N105" s="70" t="s">
        <v>83</v>
      </c>
      <c r="O105" s="49" t="s">
        <v>84</v>
      </c>
      <c r="P105" s="49" t="s">
        <v>85</v>
      </c>
      <c r="Q105" s="52" t="s">
        <v>86</v>
      </c>
      <c r="R105" s="52" t="s">
        <v>218</v>
      </c>
      <c r="S105" s="52"/>
      <c r="T105" s="52"/>
      <c r="U105" s="3"/>
      <c r="V105" s="3"/>
      <c r="W105" s="3"/>
      <c r="X105" s="6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2.75">
      <c r="A106" s="48">
        <v>3</v>
      </c>
      <c r="B106" s="49">
        <v>2</v>
      </c>
      <c r="C106" s="49" t="s">
        <v>1686</v>
      </c>
      <c r="D106" s="83" t="s">
        <v>147</v>
      </c>
      <c r="E106" s="84" t="s">
        <v>148</v>
      </c>
      <c r="F106" s="52"/>
      <c r="G106" s="52"/>
      <c r="H106" s="52"/>
      <c r="I106" s="3"/>
      <c r="J106" s="3"/>
      <c r="K106" s="4"/>
      <c r="L106" s="1"/>
      <c r="M106" s="1"/>
      <c r="N106" s="48">
        <v>1</v>
      </c>
      <c r="O106" s="49">
        <v>2</v>
      </c>
      <c r="P106" s="49" t="s">
        <v>1687</v>
      </c>
      <c r="Q106" s="50"/>
      <c r="R106" s="103" t="s">
        <v>592</v>
      </c>
      <c r="S106" s="52"/>
      <c r="T106" s="52"/>
      <c r="U106" s="52"/>
      <c r="V106" s="3"/>
      <c r="W106" s="3"/>
      <c r="X106" s="4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2.75">
      <c r="A107" s="48">
        <v>4</v>
      </c>
      <c r="B107" s="49">
        <v>2</v>
      </c>
      <c r="C107" s="49" t="s">
        <v>1686</v>
      </c>
      <c r="D107" s="83" t="s">
        <v>149</v>
      </c>
      <c r="E107" s="84" t="s">
        <v>150</v>
      </c>
      <c r="F107" s="52"/>
      <c r="G107" s="52"/>
      <c r="H107" s="52"/>
      <c r="I107" s="3"/>
      <c r="J107" s="3"/>
      <c r="K107" s="4"/>
      <c r="L107" s="1"/>
      <c r="M107" s="1"/>
      <c r="N107" s="48">
        <v>2</v>
      </c>
      <c r="O107" s="49">
        <v>2</v>
      </c>
      <c r="P107" s="49" t="s">
        <v>1687</v>
      </c>
      <c r="Q107" s="50"/>
      <c r="R107" s="103" t="s">
        <v>593</v>
      </c>
      <c r="S107" s="52"/>
      <c r="T107" s="52"/>
      <c r="U107" s="52"/>
      <c r="V107" s="3"/>
      <c r="W107" s="3"/>
      <c r="X107" s="4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2.75">
      <c r="A108" s="48">
        <v>5</v>
      </c>
      <c r="B108" s="49">
        <v>2</v>
      </c>
      <c r="C108" s="49" t="s">
        <v>1686</v>
      </c>
      <c r="D108" s="83" t="s">
        <v>151</v>
      </c>
      <c r="E108" s="84" t="s">
        <v>152</v>
      </c>
      <c r="F108" s="52"/>
      <c r="G108" s="52"/>
      <c r="H108" s="52"/>
      <c r="I108" s="3"/>
      <c r="J108" s="3"/>
      <c r="K108" s="4"/>
      <c r="L108" s="1"/>
      <c r="M108" s="1"/>
      <c r="N108" s="48">
        <v>3</v>
      </c>
      <c r="O108" s="49">
        <v>2</v>
      </c>
      <c r="P108" s="49" t="s">
        <v>1687</v>
      </c>
      <c r="Q108" s="50"/>
      <c r="R108" s="103" t="s">
        <v>594</v>
      </c>
      <c r="S108" s="52"/>
      <c r="T108" s="52"/>
      <c r="U108" s="52"/>
      <c r="V108" s="3"/>
      <c r="W108" s="3"/>
      <c r="X108" s="4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2.75">
      <c r="A109" s="48">
        <v>6</v>
      </c>
      <c r="B109" s="49">
        <v>2</v>
      </c>
      <c r="C109" s="49" t="s">
        <v>1686</v>
      </c>
      <c r="D109" s="83" t="s">
        <v>153</v>
      </c>
      <c r="E109" s="84" t="s">
        <v>154</v>
      </c>
      <c r="F109" s="52"/>
      <c r="G109" s="52"/>
      <c r="H109" s="52"/>
      <c r="I109" s="3"/>
      <c r="J109" s="3"/>
      <c r="K109" s="4"/>
      <c r="L109" s="1"/>
      <c r="M109" s="1"/>
      <c r="N109" s="48">
        <v>4</v>
      </c>
      <c r="O109" s="49">
        <v>2</v>
      </c>
      <c r="P109" s="49" t="s">
        <v>1687</v>
      </c>
      <c r="Q109" s="50"/>
      <c r="R109" s="103" t="s">
        <v>595</v>
      </c>
      <c r="S109" s="52"/>
      <c r="T109" s="52"/>
      <c r="U109" s="52"/>
      <c r="V109" s="3"/>
      <c r="W109" s="3"/>
      <c r="X109" s="4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3.5" thickBot="1">
      <c r="A110" s="48">
        <v>7</v>
      </c>
      <c r="B110" s="49">
        <v>2</v>
      </c>
      <c r="C110" s="49" t="s">
        <v>1686</v>
      </c>
      <c r="D110" s="83" t="s">
        <v>155</v>
      </c>
      <c r="E110" s="84" t="s">
        <v>156</v>
      </c>
      <c r="F110" s="52"/>
      <c r="G110" s="52"/>
      <c r="H110" s="52"/>
      <c r="I110" s="3"/>
      <c r="J110" s="3"/>
      <c r="K110" s="4"/>
      <c r="L110" s="1"/>
      <c r="M110" s="1"/>
      <c r="N110" s="54">
        <v>5</v>
      </c>
      <c r="O110" s="55">
        <v>2</v>
      </c>
      <c r="P110" s="55" t="s">
        <v>1687</v>
      </c>
      <c r="Q110" s="56"/>
      <c r="R110" s="105" t="s">
        <v>596</v>
      </c>
      <c r="S110" s="58"/>
      <c r="T110" s="58"/>
      <c r="U110" s="58"/>
      <c r="V110" s="76"/>
      <c r="W110" s="76"/>
      <c r="X110" s="77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3.5" thickTop="1">
      <c r="A111" s="48">
        <v>8</v>
      </c>
      <c r="B111" s="49">
        <v>2</v>
      </c>
      <c r="C111" s="49" t="s">
        <v>1686</v>
      </c>
      <c r="D111" s="83" t="s">
        <v>157</v>
      </c>
      <c r="E111" s="84" t="s">
        <v>701</v>
      </c>
      <c r="F111" s="52"/>
      <c r="G111" s="52"/>
      <c r="H111" s="52"/>
      <c r="I111" s="3"/>
      <c r="J111" s="3"/>
      <c r="K111" s="4"/>
      <c r="L111" s="1"/>
      <c r="M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3.5" thickBot="1">
      <c r="A112" s="54">
        <v>9</v>
      </c>
      <c r="B112" s="55">
        <v>2</v>
      </c>
      <c r="C112" s="55" t="s">
        <v>1686</v>
      </c>
      <c r="D112" s="85" t="s">
        <v>702</v>
      </c>
      <c r="E112" s="86" t="s">
        <v>703</v>
      </c>
      <c r="F112" s="58"/>
      <c r="G112" s="58"/>
      <c r="H112" s="58"/>
      <c r="I112" s="76"/>
      <c r="J112" s="76"/>
      <c r="K112" s="7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3.5" thickTop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2.75">
      <c r="A114" s="676" t="s">
        <v>704</v>
      </c>
      <c r="B114" s="676"/>
      <c r="C114" s="676"/>
      <c r="D114" s="676"/>
      <c r="E114" s="676"/>
      <c r="F114" s="676"/>
      <c r="G114" s="676"/>
      <c r="H114" s="676"/>
      <c r="I114" s="676"/>
      <c r="J114" s="676"/>
      <c r="K114" s="67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3.5" thickBot="1">
      <c r="A115" s="675"/>
      <c r="B115" s="675"/>
      <c r="C115" s="675"/>
      <c r="D115" s="675"/>
      <c r="E115" s="675"/>
      <c r="F115" s="675"/>
      <c r="G115" s="675"/>
      <c r="H115" s="675"/>
      <c r="I115" s="675"/>
      <c r="J115" s="675"/>
      <c r="K115" s="67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3.5" thickTop="1">
      <c r="A116" s="67"/>
      <c r="B116" s="68" t="s">
        <v>705</v>
      </c>
      <c r="C116" s="46"/>
      <c r="D116" s="46"/>
      <c r="E116" s="46"/>
      <c r="F116" s="46"/>
      <c r="G116" s="46"/>
      <c r="H116" s="2"/>
      <c r="I116" s="2"/>
      <c r="J116" s="2"/>
      <c r="K116" s="6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2.75">
      <c r="A117" s="70" t="s">
        <v>83</v>
      </c>
      <c r="B117" s="49" t="s">
        <v>84</v>
      </c>
      <c r="C117" s="49" t="s">
        <v>85</v>
      </c>
      <c r="D117" s="52" t="s">
        <v>86</v>
      </c>
      <c r="E117" s="52" t="s">
        <v>218</v>
      </c>
      <c r="F117" s="52"/>
      <c r="G117" s="52"/>
      <c r="H117" s="3"/>
      <c r="I117" s="3"/>
      <c r="J117" s="3"/>
      <c r="K117" s="6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2.75">
      <c r="A118" s="48">
        <v>1</v>
      </c>
      <c r="B118" s="49">
        <v>1</v>
      </c>
      <c r="C118" s="49" t="s">
        <v>1687</v>
      </c>
      <c r="D118" s="73" t="s">
        <v>706</v>
      </c>
      <c r="E118" s="72" t="s">
        <v>833</v>
      </c>
      <c r="F118" s="52"/>
      <c r="G118" s="52"/>
      <c r="H118" s="52"/>
      <c r="I118" s="3"/>
      <c r="J118" s="3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2.75">
      <c r="A119" s="48">
        <v>2</v>
      </c>
      <c r="B119" s="49">
        <v>1</v>
      </c>
      <c r="C119" s="49" t="s">
        <v>1687</v>
      </c>
      <c r="D119" s="73" t="s">
        <v>707</v>
      </c>
      <c r="E119" s="72" t="s">
        <v>839</v>
      </c>
      <c r="F119" s="52"/>
      <c r="G119" s="52"/>
      <c r="H119" s="52"/>
      <c r="I119" s="3"/>
      <c r="J119" s="3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2.75">
      <c r="A120" s="48">
        <v>3</v>
      </c>
      <c r="B120" s="49">
        <v>1</v>
      </c>
      <c r="C120" s="49" t="s">
        <v>1687</v>
      </c>
      <c r="D120" s="73" t="s">
        <v>708</v>
      </c>
      <c r="E120" s="72" t="s">
        <v>843</v>
      </c>
      <c r="F120" s="52"/>
      <c r="G120" s="52"/>
      <c r="H120" s="52"/>
      <c r="I120" s="3"/>
      <c r="J120" s="3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2.75">
      <c r="A121" s="48">
        <v>4</v>
      </c>
      <c r="B121" s="49">
        <v>1</v>
      </c>
      <c r="C121" s="49" t="s">
        <v>1687</v>
      </c>
      <c r="D121" s="73" t="s">
        <v>709</v>
      </c>
      <c r="E121" s="72" t="s">
        <v>602</v>
      </c>
      <c r="F121" s="52"/>
      <c r="G121" s="52"/>
      <c r="H121" s="52"/>
      <c r="I121" s="3"/>
      <c r="J121" s="3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2.75">
      <c r="A122" s="48">
        <v>5</v>
      </c>
      <c r="B122" s="49">
        <v>1</v>
      </c>
      <c r="C122" s="49" t="s">
        <v>1687</v>
      </c>
      <c r="D122" s="71" t="s">
        <v>710</v>
      </c>
      <c r="E122" s="87" t="s">
        <v>711</v>
      </c>
      <c r="F122" s="52"/>
      <c r="G122" s="52"/>
      <c r="H122" s="52"/>
      <c r="I122" s="3"/>
      <c r="J122" s="3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2.75">
      <c r="A123" s="48">
        <v>6</v>
      </c>
      <c r="B123" s="49">
        <v>1</v>
      </c>
      <c r="C123" s="49" t="s">
        <v>1687</v>
      </c>
      <c r="D123" s="71" t="s">
        <v>712</v>
      </c>
      <c r="E123" s="87" t="s">
        <v>1912</v>
      </c>
      <c r="F123" s="52"/>
      <c r="G123" s="52"/>
      <c r="H123" s="52"/>
      <c r="I123" s="3"/>
      <c r="J123" s="3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2.75">
      <c r="A124" s="48">
        <v>7</v>
      </c>
      <c r="B124" s="49">
        <v>1</v>
      </c>
      <c r="C124" s="49" t="s">
        <v>1687</v>
      </c>
      <c r="D124" s="71" t="s">
        <v>1913</v>
      </c>
      <c r="E124" s="87" t="s">
        <v>1914</v>
      </c>
      <c r="F124" s="52"/>
      <c r="G124" s="52"/>
      <c r="H124" s="52"/>
      <c r="I124" s="3"/>
      <c r="J124" s="3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2.75">
      <c r="A125" s="48">
        <v>8</v>
      </c>
      <c r="B125" s="49">
        <v>1</v>
      </c>
      <c r="C125" s="49" t="s">
        <v>1687</v>
      </c>
      <c r="D125" s="71" t="s">
        <v>1915</v>
      </c>
      <c r="E125" s="87" t="s">
        <v>1916</v>
      </c>
      <c r="F125" s="52"/>
      <c r="G125" s="52"/>
      <c r="H125" s="52"/>
      <c r="I125" s="3"/>
      <c r="J125" s="3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3.5" thickBot="1">
      <c r="A126" s="54">
        <v>9</v>
      </c>
      <c r="B126" s="55">
        <v>1</v>
      </c>
      <c r="C126" s="55" t="s">
        <v>1687</v>
      </c>
      <c r="D126" s="74" t="s">
        <v>1917</v>
      </c>
      <c r="E126" s="88" t="s">
        <v>1918</v>
      </c>
      <c r="F126" s="58"/>
      <c r="G126" s="58"/>
      <c r="H126" s="58"/>
      <c r="I126" s="76"/>
      <c r="J126" s="76"/>
      <c r="K126" s="7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4.25" thickBot="1" thickTop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3.5" thickTop="1">
      <c r="A128" s="67"/>
      <c r="B128" s="68" t="s">
        <v>1919</v>
      </c>
      <c r="C128" s="46"/>
      <c r="D128" s="46"/>
      <c r="E128" s="46"/>
      <c r="F128" s="46"/>
      <c r="G128" s="46"/>
      <c r="H128" s="2"/>
      <c r="I128" s="2"/>
      <c r="J128" s="2"/>
      <c r="K128" s="6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2.75">
      <c r="A129" s="70" t="s">
        <v>83</v>
      </c>
      <c r="B129" s="49" t="s">
        <v>84</v>
      </c>
      <c r="C129" s="49" t="s">
        <v>85</v>
      </c>
      <c r="D129" s="52" t="s">
        <v>86</v>
      </c>
      <c r="E129" s="52" t="s">
        <v>218</v>
      </c>
      <c r="F129" s="52"/>
      <c r="G129" s="52"/>
      <c r="H129" s="3"/>
      <c r="I129" s="3"/>
      <c r="J129" s="3"/>
      <c r="K129" s="6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2.75">
      <c r="A130" s="48">
        <v>1</v>
      </c>
      <c r="B130" s="49">
        <v>1</v>
      </c>
      <c r="C130" s="49" t="s">
        <v>1687</v>
      </c>
      <c r="D130" s="52" t="s">
        <v>1920</v>
      </c>
      <c r="E130" s="87" t="s">
        <v>1921</v>
      </c>
      <c r="F130" s="52"/>
      <c r="G130" s="52"/>
      <c r="H130" s="52"/>
      <c r="I130" s="3"/>
      <c r="J130" s="3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2.75">
      <c r="A131" s="48">
        <v>2</v>
      </c>
      <c r="B131" s="49">
        <v>1</v>
      </c>
      <c r="C131" s="49" t="s">
        <v>1687</v>
      </c>
      <c r="D131" s="52" t="s">
        <v>1922</v>
      </c>
      <c r="E131" s="87" t="s">
        <v>1923</v>
      </c>
      <c r="F131" s="52"/>
      <c r="G131" s="52"/>
      <c r="H131" s="52"/>
      <c r="I131" s="3"/>
      <c r="J131" s="3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2.75">
      <c r="A132" s="48">
        <v>3</v>
      </c>
      <c r="B132" s="49">
        <v>1</v>
      </c>
      <c r="C132" s="49" t="s">
        <v>1687</v>
      </c>
      <c r="D132" s="89" t="s">
        <v>1924</v>
      </c>
      <c r="E132" s="72" t="s">
        <v>1925</v>
      </c>
      <c r="F132" s="52"/>
      <c r="G132" s="52"/>
      <c r="H132" s="52"/>
      <c r="I132" s="3"/>
      <c r="J132" s="3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2.75">
      <c r="A133" s="48">
        <v>4</v>
      </c>
      <c r="B133" s="49">
        <v>1</v>
      </c>
      <c r="C133" s="49" t="s">
        <v>1687</v>
      </c>
      <c r="D133" s="89" t="s">
        <v>1926</v>
      </c>
      <c r="E133" s="72" t="s">
        <v>1927</v>
      </c>
      <c r="F133" s="52"/>
      <c r="G133" s="52"/>
      <c r="H133" s="52"/>
      <c r="I133" s="3"/>
      <c r="J133" s="3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2.75">
      <c r="A134" s="48">
        <v>5</v>
      </c>
      <c r="B134" s="49">
        <v>1</v>
      </c>
      <c r="C134" s="49" t="s">
        <v>1687</v>
      </c>
      <c r="D134" s="52" t="s">
        <v>1928</v>
      </c>
      <c r="E134" s="87" t="s">
        <v>1929</v>
      </c>
      <c r="F134" s="52"/>
      <c r="G134" s="52"/>
      <c r="H134" s="52"/>
      <c r="I134" s="3"/>
      <c r="J134" s="3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2.75">
      <c r="A135" s="48">
        <v>6</v>
      </c>
      <c r="B135" s="49">
        <v>1</v>
      </c>
      <c r="C135" s="49" t="s">
        <v>1687</v>
      </c>
      <c r="D135" s="52" t="s">
        <v>1930</v>
      </c>
      <c r="E135" s="87" t="s">
        <v>1931</v>
      </c>
      <c r="F135" s="52"/>
      <c r="G135" s="52"/>
      <c r="H135" s="52"/>
      <c r="I135" s="3"/>
      <c r="J135" s="3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2.75">
      <c r="A136" s="48">
        <v>7</v>
      </c>
      <c r="B136" s="49">
        <v>1</v>
      </c>
      <c r="C136" s="49" t="s">
        <v>1687</v>
      </c>
      <c r="D136" s="89" t="s">
        <v>1932</v>
      </c>
      <c r="E136" s="72" t="s">
        <v>1933</v>
      </c>
      <c r="F136" s="52"/>
      <c r="G136" s="52"/>
      <c r="H136" s="52"/>
      <c r="I136" s="3"/>
      <c r="J136" s="3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2.75">
      <c r="A137" s="48">
        <v>8</v>
      </c>
      <c r="B137" s="49">
        <v>1</v>
      </c>
      <c r="C137" s="49" t="s">
        <v>1687</v>
      </c>
      <c r="D137" s="52" t="s">
        <v>1934</v>
      </c>
      <c r="E137" s="87" t="s">
        <v>1935</v>
      </c>
      <c r="F137" s="52"/>
      <c r="G137" s="52"/>
      <c r="H137" s="52"/>
      <c r="I137" s="3"/>
      <c r="J137" s="3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3.5" thickBot="1">
      <c r="A138" s="54">
        <v>9</v>
      </c>
      <c r="B138" s="55">
        <v>1</v>
      </c>
      <c r="C138" s="55" t="s">
        <v>1687</v>
      </c>
      <c r="D138" s="90" t="s">
        <v>1936</v>
      </c>
      <c r="E138" s="75" t="s">
        <v>1937</v>
      </c>
      <c r="F138" s="58"/>
      <c r="G138" s="58"/>
      <c r="H138" s="58"/>
      <c r="I138" s="76"/>
      <c r="J138" s="76"/>
      <c r="K138" s="7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4.25" thickBot="1" thickTop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3.5" thickTop="1">
      <c r="A140" s="67"/>
      <c r="B140" s="68" t="s">
        <v>1938</v>
      </c>
      <c r="C140" s="46"/>
      <c r="D140" s="46"/>
      <c r="E140" s="46"/>
      <c r="F140" s="46"/>
      <c r="G140" s="46"/>
      <c r="H140" s="2"/>
      <c r="I140" s="2"/>
      <c r="J140" s="2"/>
      <c r="K140" s="6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2.75">
      <c r="A141" s="78" t="s">
        <v>83</v>
      </c>
      <c r="B141" s="79" t="s">
        <v>84</v>
      </c>
      <c r="C141" s="79" t="s">
        <v>85</v>
      </c>
      <c r="D141" s="80" t="s">
        <v>86</v>
      </c>
      <c r="E141" s="80" t="s">
        <v>218</v>
      </c>
      <c r="F141" s="80"/>
      <c r="G141" s="80"/>
      <c r="H141" s="81"/>
      <c r="I141" s="81"/>
      <c r="J141" s="81"/>
      <c r="K141" s="8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2.75">
      <c r="A142" s="48">
        <v>1</v>
      </c>
      <c r="B142" s="49">
        <v>1</v>
      </c>
      <c r="C142" s="49" t="s">
        <v>1687</v>
      </c>
      <c r="D142" s="83" t="s">
        <v>1939</v>
      </c>
      <c r="E142" s="84" t="s">
        <v>1940</v>
      </c>
      <c r="F142" s="52"/>
      <c r="G142" s="52"/>
      <c r="H142" s="52"/>
      <c r="I142" s="3"/>
      <c r="J142" s="3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2.75">
      <c r="A143" s="48">
        <v>2</v>
      </c>
      <c r="B143" s="49">
        <v>1</v>
      </c>
      <c r="C143" s="49" t="s">
        <v>1687</v>
      </c>
      <c r="D143" s="83" t="s">
        <v>1941</v>
      </c>
      <c r="E143" s="84" t="s">
        <v>1942</v>
      </c>
      <c r="F143" s="52"/>
      <c r="G143" s="52"/>
      <c r="H143" s="52"/>
      <c r="I143" s="3"/>
      <c r="J143" s="3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2.75">
      <c r="A144" s="48">
        <v>3</v>
      </c>
      <c r="B144" s="49">
        <v>1</v>
      </c>
      <c r="C144" s="49" t="s">
        <v>1687</v>
      </c>
      <c r="D144" s="83" t="s">
        <v>472</v>
      </c>
      <c r="E144" s="84" t="s">
        <v>473</v>
      </c>
      <c r="F144" s="52"/>
      <c r="G144" s="52"/>
      <c r="H144" s="52"/>
      <c r="I144" s="3"/>
      <c r="J144" s="3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2.75">
      <c r="A145" s="48">
        <v>4</v>
      </c>
      <c r="B145" s="49">
        <v>1</v>
      </c>
      <c r="C145" s="49" t="s">
        <v>1687</v>
      </c>
      <c r="D145" s="83" t="s">
        <v>474</v>
      </c>
      <c r="E145" s="84" t="s">
        <v>475</v>
      </c>
      <c r="F145" s="52"/>
      <c r="G145" s="52"/>
      <c r="H145" s="52"/>
      <c r="I145" s="3"/>
      <c r="J145" s="3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2.75">
      <c r="A146" s="48">
        <v>5</v>
      </c>
      <c r="B146" s="49">
        <v>1</v>
      </c>
      <c r="C146" s="49" t="s">
        <v>1687</v>
      </c>
      <c r="D146" s="83" t="s">
        <v>476</v>
      </c>
      <c r="E146" s="91" t="s">
        <v>477</v>
      </c>
      <c r="F146" s="52"/>
      <c r="G146" s="52"/>
      <c r="H146" s="52"/>
      <c r="I146" s="3"/>
      <c r="J146" s="3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2.75">
      <c r="A147" s="48">
        <v>6</v>
      </c>
      <c r="B147" s="49">
        <v>1</v>
      </c>
      <c r="C147" s="49" t="s">
        <v>1687</v>
      </c>
      <c r="D147" s="83" t="s">
        <v>478</v>
      </c>
      <c r="E147" s="91" t="s">
        <v>479</v>
      </c>
      <c r="F147" s="52"/>
      <c r="G147" s="52"/>
      <c r="H147" s="52"/>
      <c r="I147" s="3"/>
      <c r="J147" s="3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2.75">
      <c r="A148" s="48">
        <v>7</v>
      </c>
      <c r="B148" s="49">
        <v>1</v>
      </c>
      <c r="C148" s="49" t="s">
        <v>1687</v>
      </c>
      <c r="D148" s="92" t="s">
        <v>480</v>
      </c>
      <c r="E148" s="91" t="s">
        <v>481</v>
      </c>
      <c r="F148" s="52"/>
      <c r="G148" s="52"/>
      <c r="H148" s="52"/>
      <c r="I148" s="3"/>
      <c r="J148" s="3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2.75">
      <c r="A149" s="48">
        <v>8</v>
      </c>
      <c r="B149" s="49">
        <v>1</v>
      </c>
      <c r="C149" s="49" t="s">
        <v>1687</v>
      </c>
      <c r="D149" s="92" t="s">
        <v>482</v>
      </c>
      <c r="E149" s="91" t="s">
        <v>483</v>
      </c>
      <c r="F149" s="52"/>
      <c r="G149" s="52"/>
      <c r="H149" s="52"/>
      <c r="I149" s="3"/>
      <c r="J149" s="3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3.5" thickBot="1">
      <c r="A150" s="54">
        <v>9</v>
      </c>
      <c r="B150" s="55">
        <v>1</v>
      </c>
      <c r="C150" s="55" t="s">
        <v>1687</v>
      </c>
      <c r="D150" s="93" t="s">
        <v>484</v>
      </c>
      <c r="E150" s="94" t="s">
        <v>1652</v>
      </c>
      <c r="F150" s="58"/>
      <c r="G150" s="58"/>
      <c r="H150" s="58"/>
      <c r="I150" s="76"/>
      <c r="J150" s="76"/>
      <c r="K150" s="7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4.25" thickBot="1" thickTop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3.5" thickTop="1">
      <c r="A152" s="67"/>
      <c r="B152" s="68" t="s">
        <v>485</v>
      </c>
      <c r="C152" s="46"/>
      <c r="D152" s="46"/>
      <c r="E152" s="46"/>
      <c r="F152" s="46"/>
      <c r="G152" s="46"/>
      <c r="H152" s="2"/>
      <c r="I152" s="2"/>
      <c r="J152" s="2"/>
      <c r="K152" s="6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2.75">
      <c r="A153" s="78" t="s">
        <v>83</v>
      </c>
      <c r="B153" s="79" t="s">
        <v>84</v>
      </c>
      <c r="C153" s="79" t="s">
        <v>85</v>
      </c>
      <c r="D153" s="80" t="s">
        <v>86</v>
      </c>
      <c r="E153" s="80" t="s">
        <v>218</v>
      </c>
      <c r="F153" s="80"/>
      <c r="G153" s="80"/>
      <c r="H153" s="81"/>
      <c r="I153" s="81"/>
      <c r="J153" s="81"/>
      <c r="K153" s="8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2.75">
      <c r="A154" s="48">
        <v>1</v>
      </c>
      <c r="B154" s="49">
        <v>1</v>
      </c>
      <c r="C154" s="49" t="s">
        <v>1687</v>
      </c>
      <c r="D154" s="92" t="s">
        <v>486</v>
      </c>
      <c r="E154" s="91" t="s">
        <v>487</v>
      </c>
      <c r="F154" s="52"/>
      <c r="G154" s="52"/>
      <c r="H154" s="52"/>
      <c r="I154" s="3"/>
      <c r="J154" s="3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2.75">
      <c r="A155" s="48">
        <v>2</v>
      </c>
      <c r="B155" s="49">
        <v>1</v>
      </c>
      <c r="C155" s="49" t="s">
        <v>1687</v>
      </c>
      <c r="D155" s="92" t="s">
        <v>488</v>
      </c>
      <c r="E155" s="91" t="s">
        <v>489</v>
      </c>
      <c r="F155" s="52"/>
      <c r="G155" s="52"/>
      <c r="H155" s="52"/>
      <c r="I155" s="3"/>
      <c r="J155" s="3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2.75">
      <c r="A156" s="48">
        <v>3</v>
      </c>
      <c r="B156" s="49">
        <v>1</v>
      </c>
      <c r="C156" s="49" t="s">
        <v>1687</v>
      </c>
      <c r="D156" s="83" t="s">
        <v>490</v>
      </c>
      <c r="E156" s="84" t="s">
        <v>491</v>
      </c>
      <c r="F156" s="52"/>
      <c r="G156" s="52"/>
      <c r="H156" s="52"/>
      <c r="I156" s="3"/>
      <c r="J156" s="3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2.75">
      <c r="A157" s="48">
        <v>4</v>
      </c>
      <c r="B157" s="49">
        <v>1</v>
      </c>
      <c r="C157" s="49" t="s">
        <v>1687</v>
      </c>
      <c r="D157" s="83" t="s">
        <v>492</v>
      </c>
      <c r="E157" s="84" t="s">
        <v>824</v>
      </c>
      <c r="F157" s="52"/>
      <c r="G157" s="52"/>
      <c r="H157" s="52"/>
      <c r="I157" s="3"/>
      <c r="J157" s="3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2.75">
      <c r="A158" s="48">
        <v>5</v>
      </c>
      <c r="B158" s="49">
        <v>1</v>
      </c>
      <c r="C158" s="49" t="s">
        <v>1687</v>
      </c>
      <c r="D158" s="83" t="s">
        <v>493</v>
      </c>
      <c r="E158" s="84" t="s">
        <v>494</v>
      </c>
      <c r="F158" s="52"/>
      <c r="G158" s="52"/>
      <c r="H158" s="52"/>
      <c r="I158" s="3"/>
      <c r="J158" s="3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2.75">
      <c r="A159" s="48">
        <v>6</v>
      </c>
      <c r="B159" s="49">
        <v>1</v>
      </c>
      <c r="C159" s="49" t="s">
        <v>1687</v>
      </c>
      <c r="D159" s="92" t="s">
        <v>495</v>
      </c>
      <c r="E159" s="91" t="s">
        <v>496</v>
      </c>
      <c r="F159" s="52"/>
      <c r="G159" s="52"/>
      <c r="H159" s="52"/>
      <c r="I159" s="3"/>
      <c r="J159" s="3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2.75">
      <c r="A160" s="48">
        <v>7</v>
      </c>
      <c r="B160" s="49">
        <v>1</v>
      </c>
      <c r="C160" s="49" t="s">
        <v>1687</v>
      </c>
      <c r="D160" s="83" t="s">
        <v>497</v>
      </c>
      <c r="E160" s="84" t="s">
        <v>498</v>
      </c>
      <c r="F160" s="52"/>
      <c r="G160" s="52"/>
      <c r="H160" s="52"/>
      <c r="I160" s="3"/>
      <c r="J160" s="3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2.75">
      <c r="A161" s="48">
        <v>8</v>
      </c>
      <c r="B161" s="49">
        <v>1</v>
      </c>
      <c r="C161" s="49" t="s">
        <v>1687</v>
      </c>
      <c r="D161" s="92" t="s">
        <v>499</v>
      </c>
      <c r="E161" s="91" t="s">
        <v>500</v>
      </c>
      <c r="F161" s="52"/>
      <c r="G161" s="52"/>
      <c r="H161" s="52"/>
      <c r="I161" s="3"/>
      <c r="J161" s="3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3.5" thickBot="1">
      <c r="A162" s="54">
        <v>9</v>
      </c>
      <c r="B162" s="55">
        <v>1</v>
      </c>
      <c r="C162" s="55" t="s">
        <v>1687</v>
      </c>
      <c r="D162" s="95" t="s">
        <v>501</v>
      </c>
      <c r="E162" s="96" t="s">
        <v>502</v>
      </c>
      <c r="F162" s="58"/>
      <c r="G162" s="58"/>
      <c r="H162" s="58"/>
      <c r="I162" s="76"/>
      <c r="J162" s="76"/>
      <c r="K162" s="7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3.5" thickTop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</sheetData>
  <sheetProtection/>
  <mergeCells count="3">
    <mergeCell ref="A64:K65"/>
    <mergeCell ref="A114:K115"/>
    <mergeCell ref="N61:X6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4:R45"/>
  <sheetViews>
    <sheetView zoomScalePageLayoutView="0" workbookViewId="0" topLeftCell="A1">
      <selection activeCell="U31" sqref="U31"/>
    </sheetView>
  </sheetViews>
  <sheetFormatPr defaultColWidth="9.140625" defaultRowHeight="12.75"/>
  <cols>
    <col min="9" max="9" width="18.140625" style="0" customWidth="1"/>
    <col min="18" max="18" width="16.140625" style="0" customWidth="1"/>
  </cols>
  <sheetData>
    <row r="4" spans="1:4" ht="12.75">
      <c r="A4" s="156"/>
      <c r="D4" s="156"/>
    </row>
    <row r="5" spans="2:18" ht="13.5" thickBot="1">
      <c r="B5" s="156" t="s">
        <v>1096</v>
      </c>
      <c r="E5" s="156" t="s">
        <v>1097</v>
      </c>
      <c r="I5" s="157" t="s">
        <v>1647</v>
      </c>
      <c r="K5" s="156" t="s">
        <v>1474</v>
      </c>
      <c r="N5" s="156" t="s">
        <v>1286</v>
      </c>
      <c r="R5" s="157" t="s">
        <v>1645</v>
      </c>
    </row>
    <row r="6" spans="1:18" ht="12.75">
      <c r="A6" s="110" t="s">
        <v>1098</v>
      </c>
      <c r="B6" s="298" t="s">
        <v>1100</v>
      </c>
      <c r="C6" s="298" t="s">
        <v>1099</v>
      </c>
      <c r="D6" s="298" t="s">
        <v>1101</v>
      </c>
      <c r="E6" s="298"/>
      <c r="F6" s="298"/>
      <c r="G6" s="298"/>
      <c r="H6" s="299"/>
      <c r="I6" s="249"/>
      <c r="J6" s="110" t="s">
        <v>1098</v>
      </c>
      <c r="K6" s="298" t="s">
        <v>1475</v>
      </c>
      <c r="L6" s="298" t="s">
        <v>1099</v>
      </c>
      <c r="M6" s="298" t="s">
        <v>1101</v>
      </c>
      <c r="N6" s="298"/>
      <c r="O6" s="298"/>
      <c r="P6" s="298"/>
      <c r="Q6" s="299"/>
      <c r="R6" s="249"/>
    </row>
    <row r="7" spans="1:18" ht="12.75">
      <c r="A7" s="115">
        <v>1</v>
      </c>
      <c r="B7" s="116" t="s">
        <v>219</v>
      </c>
      <c r="C7" s="116">
        <v>3</v>
      </c>
      <c r="D7" s="9" t="s">
        <v>1102</v>
      </c>
      <c r="E7" s="9"/>
      <c r="F7" s="9"/>
      <c r="G7" s="9"/>
      <c r="H7" s="300"/>
      <c r="I7" s="249">
        <v>2013021163</v>
      </c>
      <c r="J7" s="115">
        <v>1</v>
      </c>
      <c r="K7" s="116" t="s">
        <v>1686</v>
      </c>
      <c r="L7" s="116">
        <v>2</v>
      </c>
      <c r="M7" s="9" t="s">
        <v>1476</v>
      </c>
      <c r="N7" s="9"/>
      <c r="O7" s="9"/>
      <c r="P7" s="9"/>
      <c r="Q7" s="300"/>
      <c r="R7" s="249">
        <v>2012070660</v>
      </c>
    </row>
    <row r="8" spans="1:18" ht="12.75">
      <c r="A8" s="115">
        <v>2</v>
      </c>
      <c r="B8" s="116" t="s">
        <v>219</v>
      </c>
      <c r="C8" s="116">
        <v>3</v>
      </c>
      <c r="D8" s="9" t="s">
        <v>1422</v>
      </c>
      <c r="E8" s="9"/>
      <c r="F8" s="9"/>
      <c r="G8" s="9"/>
      <c r="H8" s="300"/>
      <c r="I8" s="249">
        <v>2013021163</v>
      </c>
      <c r="J8" s="115">
        <v>2</v>
      </c>
      <c r="K8" s="116" t="s">
        <v>1686</v>
      </c>
      <c r="L8" s="116">
        <v>2</v>
      </c>
      <c r="M8" s="9" t="s">
        <v>1283</v>
      </c>
      <c r="N8" s="9"/>
      <c r="O8" s="9"/>
      <c r="P8" s="9"/>
      <c r="Q8" s="300"/>
      <c r="R8" s="249">
        <v>2013021260</v>
      </c>
    </row>
    <row r="9" spans="1:18" ht="12.75">
      <c r="A9" s="115">
        <v>3</v>
      </c>
      <c r="B9" s="116" t="s">
        <v>219</v>
      </c>
      <c r="C9" s="116">
        <v>3</v>
      </c>
      <c r="D9" s="9" t="s">
        <v>1423</v>
      </c>
      <c r="E9" s="9"/>
      <c r="F9" s="9"/>
      <c r="G9" s="9"/>
      <c r="H9" s="300"/>
      <c r="I9" s="249">
        <v>2013021282</v>
      </c>
      <c r="J9" s="115">
        <v>3</v>
      </c>
      <c r="K9" s="116" t="s">
        <v>1686</v>
      </c>
      <c r="L9" s="116">
        <v>2</v>
      </c>
      <c r="M9" s="9" t="s">
        <v>1477</v>
      </c>
      <c r="N9" s="9"/>
      <c r="O9" s="9"/>
      <c r="P9" s="9"/>
      <c r="Q9" s="300"/>
      <c r="R9" s="249">
        <v>2013040822</v>
      </c>
    </row>
    <row r="10" spans="1:18" ht="12.75">
      <c r="A10" s="115">
        <v>4</v>
      </c>
      <c r="B10" s="116" t="s">
        <v>219</v>
      </c>
      <c r="C10" s="116">
        <v>3</v>
      </c>
      <c r="D10" s="9" t="s">
        <v>1424</v>
      </c>
      <c r="E10" s="9"/>
      <c r="F10" s="9"/>
      <c r="G10" s="9"/>
      <c r="H10" s="300"/>
      <c r="I10" s="249">
        <v>2012070671</v>
      </c>
      <c r="J10" s="115">
        <v>4</v>
      </c>
      <c r="K10" s="116" t="s">
        <v>1686</v>
      </c>
      <c r="L10" s="116">
        <v>2</v>
      </c>
      <c r="M10" s="9" t="s">
        <v>1282</v>
      </c>
      <c r="N10" s="9"/>
      <c r="O10" s="9"/>
      <c r="P10" s="9"/>
      <c r="Q10" s="300"/>
      <c r="R10" s="249">
        <v>2012070505</v>
      </c>
    </row>
    <row r="11" spans="1:18" ht="12.75">
      <c r="A11" s="115">
        <v>5</v>
      </c>
      <c r="B11" s="116" t="s">
        <v>219</v>
      </c>
      <c r="C11" s="116">
        <v>3</v>
      </c>
      <c r="D11" s="9" t="s">
        <v>1425</v>
      </c>
      <c r="E11" s="9"/>
      <c r="F11" s="9"/>
      <c r="G11" s="9"/>
      <c r="H11" s="300"/>
      <c r="I11" s="249">
        <v>2013021282</v>
      </c>
      <c r="J11" s="115">
        <v>5</v>
      </c>
      <c r="K11" s="116" t="s">
        <v>1686</v>
      </c>
      <c r="L11" s="116">
        <v>2</v>
      </c>
      <c r="M11" s="9" t="s">
        <v>1482</v>
      </c>
      <c r="N11" s="9"/>
      <c r="O11" s="9"/>
      <c r="P11" s="9"/>
      <c r="Q11" s="300"/>
      <c r="R11" s="249">
        <v>2012070505</v>
      </c>
    </row>
    <row r="12" spans="1:18" ht="12.75">
      <c r="A12" s="115">
        <v>6</v>
      </c>
      <c r="B12" s="116" t="s">
        <v>219</v>
      </c>
      <c r="C12" s="116">
        <v>3</v>
      </c>
      <c r="D12" s="9" t="s">
        <v>1644</v>
      </c>
      <c r="E12" s="9"/>
      <c r="F12" s="9"/>
      <c r="G12" s="9"/>
      <c r="H12" s="300"/>
      <c r="I12" s="249">
        <v>2013021282</v>
      </c>
      <c r="J12" s="115">
        <v>6</v>
      </c>
      <c r="K12" s="116" t="s">
        <v>1686</v>
      </c>
      <c r="L12" s="116">
        <v>2</v>
      </c>
      <c r="M12" s="9" t="s">
        <v>1478</v>
      </c>
      <c r="N12" s="9"/>
      <c r="O12" s="9"/>
      <c r="P12" s="9"/>
      <c r="Q12" s="300"/>
      <c r="R12" s="249">
        <v>2013021280</v>
      </c>
    </row>
    <row r="13" spans="1:18" ht="12.75">
      <c r="A13" s="115">
        <v>7</v>
      </c>
      <c r="B13" s="116" t="s">
        <v>219</v>
      </c>
      <c r="C13" s="116">
        <v>3</v>
      </c>
      <c r="D13" s="9" t="s">
        <v>1426</v>
      </c>
      <c r="E13" s="9"/>
      <c r="F13" s="9"/>
      <c r="G13" s="9"/>
      <c r="H13" s="300"/>
      <c r="I13" s="249">
        <v>2012070663</v>
      </c>
      <c r="J13" s="115">
        <v>7</v>
      </c>
      <c r="K13" s="116" t="s">
        <v>1686</v>
      </c>
      <c r="L13" s="116">
        <v>2</v>
      </c>
      <c r="M13" s="9" t="s">
        <v>1479</v>
      </c>
      <c r="N13" s="9"/>
      <c r="O13" s="9"/>
      <c r="P13" s="9"/>
      <c r="Q13" s="300"/>
      <c r="R13" s="249">
        <v>2012070507</v>
      </c>
    </row>
    <row r="14" spans="1:18" ht="12.75">
      <c r="A14" s="115">
        <v>8</v>
      </c>
      <c r="B14" s="116" t="s">
        <v>219</v>
      </c>
      <c r="C14" s="116">
        <v>3</v>
      </c>
      <c r="D14" s="9" t="s">
        <v>1427</v>
      </c>
      <c r="E14" s="9"/>
      <c r="F14" s="9"/>
      <c r="G14" s="9"/>
      <c r="H14" s="300"/>
      <c r="I14" s="249">
        <v>2013021555</v>
      </c>
      <c r="J14" s="115">
        <v>8</v>
      </c>
      <c r="K14" s="116" t="s">
        <v>1686</v>
      </c>
      <c r="L14" s="116">
        <v>2</v>
      </c>
      <c r="M14" s="9" t="s">
        <v>1480</v>
      </c>
      <c r="N14" s="9"/>
      <c r="O14" s="9"/>
      <c r="P14" s="9"/>
      <c r="Q14" s="300"/>
      <c r="R14" s="249">
        <v>2013031161</v>
      </c>
    </row>
    <row r="15" spans="1:18" ht="12.75">
      <c r="A15" s="115">
        <v>9</v>
      </c>
      <c r="B15" s="116" t="s">
        <v>219</v>
      </c>
      <c r="C15" s="116">
        <v>3</v>
      </c>
      <c r="D15" s="9" t="s">
        <v>1428</v>
      </c>
      <c r="E15" s="9"/>
      <c r="F15" s="9"/>
      <c r="G15" s="9"/>
      <c r="H15" s="300"/>
      <c r="I15" s="249">
        <v>2013040803</v>
      </c>
      <c r="J15" s="115">
        <v>9</v>
      </c>
      <c r="K15" s="116" t="s">
        <v>1686</v>
      </c>
      <c r="L15" s="116">
        <v>2</v>
      </c>
      <c r="M15" s="9" t="s">
        <v>1481</v>
      </c>
      <c r="N15" s="9"/>
      <c r="O15" s="9"/>
      <c r="P15" s="9"/>
      <c r="Q15" s="300"/>
      <c r="R15" s="249">
        <v>2012070671</v>
      </c>
    </row>
    <row r="16" spans="1:18" ht="13.5" thickBot="1">
      <c r="A16" s="115">
        <v>10</v>
      </c>
      <c r="B16" s="116" t="s">
        <v>219</v>
      </c>
      <c r="C16" s="116">
        <v>3</v>
      </c>
      <c r="D16" s="9" t="s">
        <v>1230</v>
      </c>
      <c r="E16" s="9"/>
      <c r="F16" s="9"/>
      <c r="G16" s="9"/>
      <c r="H16" s="300"/>
      <c r="I16" s="249">
        <v>2012070507</v>
      </c>
      <c r="J16" s="301"/>
      <c r="K16" s="129"/>
      <c r="L16" s="129"/>
      <c r="M16" s="129"/>
      <c r="N16" s="129"/>
      <c r="O16" s="129"/>
      <c r="P16" s="129"/>
      <c r="Q16" s="131"/>
      <c r="R16" s="249"/>
    </row>
    <row r="17" spans="1:18" ht="12.75">
      <c r="A17" s="115">
        <v>11</v>
      </c>
      <c r="B17" s="116" t="s">
        <v>219</v>
      </c>
      <c r="C17" s="116">
        <v>3</v>
      </c>
      <c r="D17" s="9" t="s">
        <v>1231</v>
      </c>
      <c r="E17" s="9"/>
      <c r="F17" s="9"/>
      <c r="G17" s="9"/>
      <c r="H17" s="9"/>
      <c r="I17" s="305">
        <v>2013021282</v>
      </c>
      <c r="R17" s="249"/>
    </row>
    <row r="18" spans="1:18" ht="12.75">
      <c r="A18" s="115">
        <v>12</v>
      </c>
      <c r="B18" s="116" t="s">
        <v>219</v>
      </c>
      <c r="C18" s="116">
        <v>3</v>
      </c>
      <c r="D18" s="9" t="s">
        <v>1232</v>
      </c>
      <c r="E18" s="9"/>
      <c r="F18" s="9"/>
      <c r="G18" s="9"/>
      <c r="H18" s="9"/>
      <c r="I18" s="305">
        <v>2013021282</v>
      </c>
      <c r="R18" s="249"/>
    </row>
    <row r="19" spans="1:18" ht="12.75">
      <c r="A19" s="115">
        <v>13</v>
      </c>
      <c r="B19" s="116" t="s">
        <v>219</v>
      </c>
      <c r="C19" s="116">
        <v>3</v>
      </c>
      <c r="D19" s="9" t="s">
        <v>1233</v>
      </c>
      <c r="E19" s="9"/>
      <c r="F19" s="9"/>
      <c r="G19" s="9"/>
      <c r="H19" s="9"/>
      <c r="I19" s="305">
        <v>2013021282</v>
      </c>
      <c r="R19" s="249"/>
    </row>
    <row r="20" spans="1:18" ht="12.75">
      <c r="A20" s="115">
        <v>14</v>
      </c>
      <c r="B20" s="116" t="s">
        <v>219</v>
      </c>
      <c r="C20" s="116">
        <v>3</v>
      </c>
      <c r="D20" s="9" t="s">
        <v>100</v>
      </c>
      <c r="E20" s="9"/>
      <c r="F20" s="9"/>
      <c r="G20" s="9"/>
      <c r="H20" s="9"/>
      <c r="I20" s="305">
        <v>2012070663</v>
      </c>
      <c r="R20" s="249"/>
    </row>
    <row r="21" spans="1:18" ht="12.75">
      <c r="A21" s="115">
        <v>15</v>
      </c>
      <c r="B21" s="116" t="s">
        <v>219</v>
      </c>
      <c r="C21" s="116">
        <v>3</v>
      </c>
      <c r="D21" s="9" t="s">
        <v>101</v>
      </c>
      <c r="E21" s="9"/>
      <c r="F21" s="9"/>
      <c r="G21" s="9"/>
      <c r="H21" s="9"/>
      <c r="I21" s="305">
        <v>2012070507</v>
      </c>
      <c r="R21" s="249"/>
    </row>
    <row r="22" spans="1:18" ht="13.5" thickBot="1">
      <c r="A22" s="115">
        <v>16</v>
      </c>
      <c r="B22" s="116" t="s">
        <v>219</v>
      </c>
      <c r="C22" s="116">
        <v>3</v>
      </c>
      <c r="D22" s="9" t="s">
        <v>1237</v>
      </c>
      <c r="E22" s="9"/>
      <c r="F22" s="9"/>
      <c r="G22" s="9"/>
      <c r="H22" s="9"/>
      <c r="I22" s="305">
        <v>2013021282</v>
      </c>
      <c r="K22" s="156" t="s">
        <v>1284</v>
      </c>
      <c r="N22" s="156" t="s">
        <v>1285</v>
      </c>
      <c r="R22" s="157" t="s">
        <v>1646</v>
      </c>
    </row>
    <row r="23" spans="1:18" ht="12.75">
      <c r="A23" s="115">
        <v>17</v>
      </c>
      <c r="B23" s="116" t="s">
        <v>219</v>
      </c>
      <c r="C23" s="116">
        <v>3</v>
      </c>
      <c r="D23" s="9" t="s">
        <v>1239</v>
      </c>
      <c r="E23" s="9"/>
      <c r="F23" s="9"/>
      <c r="G23" s="9"/>
      <c r="H23" s="300"/>
      <c r="I23" s="249">
        <v>2012070507</v>
      </c>
      <c r="J23" s="110" t="s">
        <v>1098</v>
      </c>
      <c r="K23" s="298" t="s">
        <v>1100</v>
      </c>
      <c r="L23" s="298" t="s">
        <v>1099</v>
      </c>
      <c r="M23" s="298" t="s">
        <v>1101</v>
      </c>
      <c r="N23" s="298"/>
      <c r="O23" s="298"/>
      <c r="P23" s="299"/>
      <c r="R23" s="249"/>
    </row>
    <row r="24" spans="1:18" ht="12.75">
      <c r="A24" s="115">
        <v>18</v>
      </c>
      <c r="B24" s="116" t="s">
        <v>219</v>
      </c>
      <c r="C24" s="116">
        <v>3</v>
      </c>
      <c r="D24" s="9" t="s">
        <v>1238</v>
      </c>
      <c r="E24" s="9"/>
      <c r="F24" s="9"/>
      <c r="G24" s="9"/>
      <c r="H24" s="300"/>
      <c r="I24" s="249">
        <v>2013040803</v>
      </c>
      <c r="J24" s="115">
        <v>1</v>
      </c>
      <c r="K24" s="116" t="s">
        <v>1687</v>
      </c>
      <c r="L24" s="116">
        <v>1</v>
      </c>
      <c r="M24" s="9" t="s">
        <v>311</v>
      </c>
      <c r="N24" s="9"/>
      <c r="O24" s="9"/>
      <c r="P24" s="300"/>
      <c r="R24" s="249">
        <v>2012070663</v>
      </c>
    </row>
    <row r="25" spans="1:18" ht="12.75">
      <c r="A25" s="115">
        <v>19</v>
      </c>
      <c r="B25" s="116" t="s">
        <v>219</v>
      </c>
      <c r="C25" s="116">
        <v>3</v>
      </c>
      <c r="D25" s="9" t="s">
        <v>1240</v>
      </c>
      <c r="E25" s="9"/>
      <c r="F25" s="9"/>
      <c r="G25" s="9"/>
      <c r="H25" s="300"/>
      <c r="I25" s="249">
        <v>2013040803</v>
      </c>
      <c r="J25" s="115">
        <v>2</v>
      </c>
      <c r="K25" s="116" t="s">
        <v>1687</v>
      </c>
      <c r="L25" s="116">
        <v>1</v>
      </c>
      <c r="M25" s="9" t="s">
        <v>1746</v>
      </c>
      <c r="N25" s="9"/>
      <c r="O25" s="9"/>
      <c r="P25" s="300"/>
      <c r="R25" s="249">
        <v>2012070662</v>
      </c>
    </row>
    <row r="26" spans="1:18" ht="12.75">
      <c r="A26" s="115">
        <v>20</v>
      </c>
      <c r="B26" s="116" t="s">
        <v>219</v>
      </c>
      <c r="C26" s="116">
        <v>3</v>
      </c>
      <c r="D26" s="9" t="s">
        <v>1242</v>
      </c>
      <c r="E26" s="9"/>
      <c r="F26" s="9"/>
      <c r="G26" s="9"/>
      <c r="H26" s="300"/>
      <c r="I26" s="249">
        <v>2013040803</v>
      </c>
      <c r="J26" s="115">
        <v>3</v>
      </c>
      <c r="K26" s="116" t="s">
        <v>1687</v>
      </c>
      <c r="L26" s="116">
        <v>1</v>
      </c>
      <c r="M26" s="9" t="s">
        <v>1747</v>
      </c>
      <c r="N26" s="9"/>
      <c r="O26" s="9"/>
      <c r="P26" s="300"/>
      <c r="R26" s="249">
        <v>2013040823</v>
      </c>
    </row>
    <row r="27" spans="1:18" ht="12.75">
      <c r="A27" s="115">
        <v>21</v>
      </c>
      <c r="B27" s="116" t="s">
        <v>219</v>
      </c>
      <c r="C27" s="116">
        <v>3</v>
      </c>
      <c r="D27" s="9" t="s">
        <v>1241</v>
      </c>
      <c r="E27" s="9"/>
      <c r="F27" s="9"/>
      <c r="G27" s="9"/>
      <c r="H27" s="300"/>
      <c r="I27" s="249">
        <v>2013040803</v>
      </c>
      <c r="J27" s="115">
        <v>4</v>
      </c>
      <c r="K27" s="116" t="s">
        <v>1687</v>
      </c>
      <c r="L27" s="116">
        <v>1</v>
      </c>
      <c r="M27" s="9" t="s">
        <v>1748</v>
      </c>
      <c r="N27" s="9"/>
      <c r="O27" s="9"/>
      <c r="P27" s="300"/>
      <c r="R27" s="249">
        <v>2012070507</v>
      </c>
    </row>
    <row r="28" spans="1:18" ht="12.75">
      <c r="A28" s="115">
        <v>22</v>
      </c>
      <c r="B28" s="116" t="s">
        <v>219</v>
      </c>
      <c r="C28" s="116">
        <v>3</v>
      </c>
      <c r="D28" s="9" t="s">
        <v>1244</v>
      </c>
      <c r="E28" s="9"/>
      <c r="F28" s="9"/>
      <c r="G28" s="9"/>
      <c r="H28" s="300"/>
      <c r="I28" s="249">
        <v>2013040803</v>
      </c>
      <c r="J28" s="115">
        <v>5</v>
      </c>
      <c r="K28" s="116" t="s">
        <v>1687</v>
      </c>
      <c r="L28" s="116">
        <v>1</v>
      </c>
      <c r="M28" s="9" t="s">
        <v>1749</v>
      </c>
      <c r="N28" s="9"/>
      <c r="O28" s="9"/>
      <c r="P28" s="300"/>
      <c r="R28" s="249">
        <v>2012070507</v>
      </c>
    </row>
    <row r="29" spans="1:18" ht="12.75">
      <c r="A29" s="115">
        <v>23</v>
      </c>
      <c r="B29" s="116" t="s">
        <v>219</v>
      </c>
      <c r="C29" s="116">
        <v>3</v>
      </c>
      <c r="D29" s="9" t="s">
        <v>1243</v>
      </c>
      <c r="E29" s="9"/>
      <c r="F29" s="9"/>
      <c r="G29" s="9"/>
      <c r="H29" s="300"/>
      <c r="I29" s="249">
        <v>2013040803</v>
      </c>
      <c r="J29" s="115">
        <v>6</v>
      </c>
      <c r="K29" s="116" t="s">
        <v>1687</v>
      </c>
      <c r="L29" s="116">
        <v>1</v>
      </c>
      <c r="M29" s="9" t="s">
        <v>1750</v>
      </c>
      <c r="N29" s="9"/>
      <c r="O29" s="9"/>
      <c r="P29" s="300"/>
      <c r="R29" s="249">
        <v>2012070507</v>
      </c>
    </row>
    <row r="30" spans="1:18" ht="12.75">
      <c r="A30" s="115">
        <v>24</v>
      </c>
      <c r="B30" s="116" t="s">
        <v>219</v>
      </c>
      <c r="C30" s="116">
        <v>3</v>
      </c>
      <c r="D30" s="9" t="s">
        <v>1291</v>
      </c>
      <c r="E30" s="9"/>
      <c r="F30" s="9"/>
      <c r="G30" s="9"/>
      <c r="H30" s="300"/>
      <c r="I30" s="249">
        <v>2013040803</v>
      </c>
      <c r="J30" s="115">
        <v>7</v>
      </c>
      <c r="K30" s="116" t="s">
        <v>1687</v>
      </c>
      <c r="L30" s="116">
        <v>1</v>
      </c>
      <c r="M30" s="9" t="s">
        <v>116</v>
      </c>
      <c r="N30" s="9"/>
      <c r="O30" s="9"/>
      <c r="P30" s="300"/>
      <c r="R30" s="249">
        <v>2012070507</v>
      </c>
    </row>
    <row r="31" spans="1:18" ht="13.5" thickBot="1">
      <c r="A31" s="301"/>
      <c r="B31" s="129"/>
      <c r="C31" s="129"/>
      <c r="D31" s="129"/>
      <c r="E31" s="129"/>
      <c r="F31" s="129"/>
      <c r="G31" s="129"/>
      <c r="H31" s="131"/>
      <c r="J31" s="115">
        <v>8</v>
      </c>
      <c r="K31" s="116" t="s">
        <v>1687</v>
      </c>
      <c r="L31" s="116">
        <v>1</v>
      </c>
      <c r="M31" s="9" t="s">
        <v>117</v>
      </c>
      <c r="N31" s="9"/>
      <c r="O31" s="9"/>
      <c r="P31" s="300"/>
      <c r="R31" s="249">
        <v>2012070507</v>
      </c>
    </row>
    <row r="32" spans="10:18" ht="12.75">
      <c r="J32" s="115">
        <v>9</v>
      </c>
      <c r="K32" s="116" t="s">
        <v>1687</v>
      </c>
      <c r="L32" s="116">
        <v>1</v>
      </c>
      <c r="M32" s="9" t="s">
        <v>118</v>
      </c>
      <c r="N32" s="9"/>
      <c r="O32" s="9"/>
      <c r="P32" s="300"/>
      <c r="R32" s="249">
        <v>2012070505</v>
      </c>
    </row>
    <row r="33" spans="10:18" ht="13.5" thickBot="1">
      <c r="J33" s="301"/>
      <c r="K33" s="129"/>
      <c r="L33" s="129"/>
      <c r="M33" s="129"/>
      <c r="N33" s="129"/>
      <c r="O33" s="129"/>
      <c r="P33" s="131"/>
      <c r="R33" s="249"/>
    </row>
    <row r="34" spans="2:18" ht="13.5" thickBot="1">
      <c r="B34" s="156" t="s">
        <v>1164</v>
      </c>
      <c r="E34" s="156" t="s">
        <v>1292</v>
      </c>
      <c r="I34" s="157" t="s">
        <v>1648</v>
      </c>
      <c r="R34" s="157"/>
    </row>
    <row r="35" spans="1:9" ht="12.75">
      <c r="A35" s="110" t="s">
        <v>1098</v>
      </c>
      <c r="B35" s="298" t="s">
        <v>1100</v>
      </c>
      <c r="C35" s="298" t="s">
        <v>1099</v>
      </c>
      <c r="D35" s="298" t="s">
        <v>1101</v>
      </c>
      <c r="E35" s="298"/>
      <c r="F35" s="298"/>
      <c r="G35" s="299"/>
      <c r="I35" s="249"/>
    </row>
    <row r="36" spans="1:9" ht="12.75">
      <c r="A36" s="115">
        <v>1</v>
      </c>
      <c r="B36" s="116" t="s">
        <v>1499</v>
      </c>
      <c r="C36" s="116">
        <v>4</v>
      </c>
      <c r="D36" s="9" t="s">
        <v>1294</v>
      </c>
      <c r="E36" s="9"/>
      <c r="F36" s="9"/>
      <c r="G36" s="300"/>
      <c r="I36" s="249">
        <v>2012070507</v>
      </c>
    </row>
    <row r="37" spans="1:9" ht="12.75">
      <c r="A37" s="115">
        <v>2</v>
      </c>
      <c r="B37" s="116" t="s">
        <v>1499</v>
      </c>
      <c r="C37" s="116">
        <v>4</v>
      </c>
      <c r="D37" s="9" t="s">
        <v>1293</v>
      </c>
      <c r="E37" s="9"/>
      <c r="F37" s="9"/>
      <c r="G37" s="300"/>
      <c r="I37" s="249">
        <v>2012070671</v>
      </c>
    </row>
    <row r="38" spans="1:9" ht="12.75">
      <c r="A38" s="115">
        <v>3</v>
      </c>
      <c r="B38" s="116" t="s">
        <v>1499</v>
      </c>
      <c r="C38" s="116">
        <v>4</v>
      </c>
      <c r="D38" s="9" t="s">
        <v>1296</v>
      </c>
      <c r="E38" s="9"/>
      <c r="F38" s="9"/>
      <c r="G38" s="300"/>
      <c r="I38" s="249">
        <v>2012070660</v>
      </c>
    </row>
    <row r="39" spans="1:9" ht="12.75">
      <c r="A39" s="115">
        <v>4</v>
      </c>
      <c r="B39" s="116" t="s">
        <v>1499</v>
      </c>
      <c r="C39" s="116">
        <v>4</v>
      </c>
      <c r="D39" s="9" t="s">
        <v>1295</v>
      </c>
      <c r="E39" s="9"/>
      <c r="F39" s="9"/>
      <c r="G39" s="300"/>
      <c r="I39" s="249">
        <v>2012070662</v>
      </c>
    </row>
    <row r="40" spans="1:9" ht="12.75">
      <c r="A40" s="115">
        <v>5</v>
      </c>
      <c r="B40" s="116" t="s">
        <v>1499</v>
      </c>
      <c r="C40" s="116">
        <v>4</v>
      </c>
      <c r="D40" s="9" t="s">
        <v>1489</v>
      </c>
      <c r="E40" s="9"/>
      <c r="F40" s="9"/>
      <c r="G40" s="300"/>
      <c r="I40" s="249">
        <v>2012070507</v>
      </c>
    </row>
    <row r="41" spans="1:9" ht="12.75">
      <c r="A41" s="115">
        <v>6</v>
      </c>
      <c r="B41" s="116" t="s">
        <v>1499</v>
      </c>
      <c r="C41" s="116">
        <v>4</v>
      </c>
      <c r="D41" s="9" t="s">
        <v>1490</v>
      </c>
      <c r="E41" s="9"/>
      <c r="F41" s="9"/>
      <c r="G41" s="300"/>
      <c r="I41" s="249">
        <v>2013021281</v>
      </c>
    </row>
    <row r="42" spans="1:9" ht="12.75">
      <c r="A42" s="115">
        <v>7</v>
      </c>
      <c r="B42" s="116" t="s">
        <v>1499</v>
      </c>
      <c r="C42" s="116">
        <v>4</v>
      </c>
      <c r="D42" s="9" t="s">
        <v>1948</v>
      </c>
      <c r="E42" s="9"/>
      <c r="F42" s="9"/>
      <c r="G42" s="300"/>
      <c r="I42" s="249">
        <v>2012070671</v>
      </c>
    </row>
    <row r="43" spans="1:9" ht="12.75">
      <c r="A43" s="115">
        <v>8</v>
      </c>
      <c r="B43" s="116" t="s">
        <v>1499</v>
      </c>
      <c r="C43" s="116">
        <v>4</v>
      </c>
      <c r="D43" s="9" t="s">
        <v>1491</v>
      </c>
      <c r="E43" s="9"/>
      <c r="F43" s="9"/>
      <c r="G43" s="300"/>
      <c r="I43" s="249">
        <v>2013021254</v>
      </c>
    </row>
    <row r="44" spans="1:9" ht="12.75">
      <c r="A44" s="115">
        <v>9</v>
      </c>
      <c r="B44" s="116" t="s">
        <v>1499</v>
      </c>
      <c r="C44" s="116">
        <v>4</v>
      </c>
      <c r="D44" s="9" t="s">
        <v>1949</v>
      </c>
      <c r="E44" s="9"/>
      <c r="F44" s="9"/>
      <c r="G44" s="300"/>
      <c r="I44" s="249">
        <v>2012070505</v>
      </c>
    </row>
    <row r="45" spans="1:7" ht="13.5" thickBot="1">
      <c r="A45" s="301"/>
      <c r="B45" s="129"/>
      <c r="C45" s="129"/>
      <c r="D45" s="129"/>
      <c r="E45" s="129"/>
      <c r="F45" s="129"/>
      <c r="G45" s="131"/>
    </row>
  </sheetData>
  <sheetProtection/>
  <printOptions/>
  <pageMargins left="0.2" right="0.16" top="1" bottom="0.23" header="0.5" footer="0.31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I31"/>
  <sheetViews>
    <sheetView zoomScalePageLayoutView="0" workbookViewId="0" topLeftCell="H1">
      <selection activeCell="R1" sqref="R1"/>
    </sheetView>
  </sheetViews>
  <sheetFormatPr defaultColWidth="9.140625" defaultRowHeight="12.75"/>
  <sheetData>
    <row r="2" ht="13.5" thickBot="1"/>
    <row r="3" spans="1:35" ht="13.5" thickBot="1">
      <c r="A3" s="489"/>
      <c r="B3" s="490" t="s">
        <v>3258</v>
      </c>
      <c r="C3" s="491"/>
      <c r="D3" s="491"/>
      <c r="E3" s="490" t="s">
        <v>3247</v>
      </c>
      <c r="F3" s="491"/>
      <c r="G3" s="491"/>
      <c r="H3" s="492"/>
      <c r="J3" s="489"/>
      <c r="K3" s="490" t="s">
        <v>3275</v>
      </c>
      <c r="L3" s="491"/>
      <c r="M3" s="491"/>
      <c r="N3" s="490" t="s">
        <v>3277</v>
      </c>
      <c r="O3" s="491"/>
      <c r="P3" s="491"/>
      <c r="Q3" s="492"/>
      <c r="S3" s="489"/>
      <c r="T3" s="490" t="s">
        <v>3289</v>
      </c>
      <c r="U3" s="491"/>
      <c r="V3" s="491"/>
      <c r="W3" s="490" t="s">
        <v>3290</v>
      </c>
      <c r="X3" s="491"/>
      <c r="Y3" s="491"/>
      <c r="Z3" s="492"/>
      <c r="AB3" s="489"/>
      <c r="AC3" s="490" t="s">
        <v>3302</v>
      </c>
      <c r="AD3" s="491"/>
      <c r="AE3" s="491"/>
      <c r="AF3" s="490" t="s">
        <v>3303</v>
      </c>
      <c r="AG3" s="491"/>
      <c r="AH3" s="491"/>
      <c r="AI3" s="492"/>
    </row>
    <row r="4" spans="1:35" ht="13.5" thickBot="1">
      <c r="A4" s="496" t="s">
        <v>1098</v>
      </c>
      <c r="B4" s="490" t="s">
        <v>1100</v>
      </c>
      <c r="C4" s="490" t="s">
        <v>1099</v>
      </c>
      <c r="D4" s="490" t="s">
        <v>1101</v>
      </c>
      <c r="E4" s="490"/>
      <c r="F4" s="490"/>
      <c r="G4" s="490"/>
      <c r="H4" s="495"/>
      <c r="J4" s="496" t="s">
        <v>1098</v>
      </c>
      <c r="K4" s="490" t="s">
        <v>1100</v>
      </c>
      <c r="L4" s="490" t="s">
        <v>1099</v>
      </c>
      <c r="M4" s="490" t="s">
        <v>1101</v>
      </c>
      <c r="N4" s="490"/>
      <c r="O4" s="490"/>
      <c r="P4" s="490"/>
      <c r="Q4" s="495"/>
      <c r="S4" s="496" t="s">
        <v>1098</v>
      </c>
      <c r="T4" s="490" t="s">
        <v>1100</v>
      </c>
      <c r="U4" s="490" t="s">
        <v>1099</v>
      </c>
      <c r="V4" s="490" t="s">
        <v>1101</v>
      </c>
      <c r="W4" s="490"/>
      <c r="X4" s="490"/>
      <c r="Y4" s="490"/>
      <c r="Z4" s="495"/>
      <c r="AB4" s="496" t="s">
        <v>1098</v>
      </c>
      <c r="AC4" s="490" t="s">
        <v>1100</v>
      </c>
      <c r="AD4" s="490" t="s">
        <v>1099</v>
      </c>
      <c r="AE4" s="490" t="s">
        <v>1101</v>
      </c>
      <c r="AF4" s="490"/>
      <c r="AG4" s="490"/>
      <c r="AH4" s="490"/>
      <c r="AI4" s="495"/>
    </row>
    <row r="5" spans="1:35" ht="12.75">
      <c r="A5" s="115">
        <v>1</v>
      </c>
      <c r="B5" s="116" t="s">
        <v>219</v>
      </c>
      <c r="C5" s="116">
        <v>8</v>
      </c>
      <c r="D5" s="9" t="s">
        <v>3248</v>
      </c>
      <c r="E5" s="9"/>
      <c r="F5" s="9"/>
      <c r="G5" s="9"/>
      <c r="H5" s="300"/>
      <c r="J5" s="115">
        <v>1</v>
      </c>
      <c r="K5" s="116" t="s">
        <v>1499</v>
      </c>
      <c r="L5" s="116">
        <v>6</v>
      </c>
      <c r="M5" s="9" t="s">
        <v>3278</v>
      </c>
      <c r="N5" s="9"/>
      <c r="O5" s="9"/>
      <c r="P5" s="9"/>
      <c r="Q5" s="300"/>
      <c r="S5" s="115">
        <v>1</v>
      </c>
      <c r="T5" s="116" t="s">
        <v>1686</v>
      </c>
      <c r="U5" s="116">
        <v>4</v>
      </c>
      <c r="V5" s="9" t="s">
        <v>3292</v>
      </c>
      <c r="W5" s="9"/>
      <c r="X5" s="9"/>
      <c r="Y5" s="9"/>
      <c r="Z5" s="300"/>
      <c r="AB5" s="115">
        <v>1</v>
      </c>
      <c r="AC5" s="116" t="s">
        <v>1687</v>
      </c>
      <c r="AD5" s="116">
        <v>3</v>
      </c>
      <c r="AE5" s="9" t="s">
        <v>3305</v>
      </c>
      <c r="AF5" s="9"/>
      <c r="AG5" s="9"/>
      <c r="AH5" s="9"/>
      <c r="AI5" s="300"/>
    </row>
    <row r="6" spans="1:35" ht="12.75">
      <c r="A6" s="115">
        <v>2</v>
      </c>
      <c r="B6" s="116" t="s">
        <v>219</v>
      </c>
      <c r="C6" s="116">
        <v>8</v>
      </c>
      <c r="D6" s="9" t="s">
        <v>3249</v>
      </c>
      <c r="E6" s="9"/>
      <c r="F6" s="9"/>
      <c r="G6" s="9"/>
      <c r="H6" s="300"/>
      <c r="J6" s="115">
        <v>2</v>
      </c>
      <c r="K6" s="116" t="s">
        <v>1499</v>
      </c>
      <c r="L6" s="116">
        <v>6</v>
      </c>
      <c r="M6" s="9" t="s">
        <v>3279</v>
      </c>
      <c r="N6" s="9"/>
      <c r="O6" s="9"/>
      <c r="P6" s="9"/>
      <c r="Q6" s="300"/>
      <c r="S6" s="115">
        <v>2</v>
      </c>
      <c r="T6" s="116" t="s">
        <v>1686</v>
      </c>
      <c r="U6" s="116">
        <v>4</v>
      </c>
      <c r="V6" s="9" t="s">
        <v>3293</v>
      </c>
      <c r="W6" s="9"/>
      <c r="X6" s="9"/>
      <c r="Y6" s="9"/>
      <c r="Z6" s="300"/>
      <c r="AB6" s="115">
        <v>2</v>
      </c>
      <c r="AC6" s="116" t="s">
        <v>1687</v>
      </c>
      <c r="AD6" s="116">
        <v>3</v>
      </c>
      <c r="AE6" s="9" t="s">
        <v>3306</v>
      </c>
      <c r="AF6" s="9"/>
      <c r="AG6" s="9"/>
      <c r="AH6" s="9"/>
      <c r="AI6" s="300"/>
    </row>
    <row r="7" spans="1:35" ht="12.75">
      <c r="A7" s="115">
        <v>3</v>
      </c>
      <c r="B7" s="116" t="s">
        <v>219</v>
      </c>
      <c r="C7" s="116">
        <v>8</v>
      </c>
      <c r="D7" s="9" t="s">
        <v>1045</v>
      </c>
      <c r="E7" s="9"/>
      <c r="F7" s="9"/>
      <c r="G7" s="9"/>
      <c r="H7" s="300"/>
      <c r="J7" s="115">
        <v>3</v>
      </c>
      <c r="K7" s="116" t="s">
        <v>1499</v>
      </c>
      <c r="L7" s="116">
        <v>6</v>
      </c>
      <c r="M7" s="9" t="s">
        <v>3280</v>
      </c>
      <c r="N7" s="9"/>
      <c r="O7" s="9"/>
      <c r="P7" s="9"/>
      <c r="Q7" s="300"/>
      <c r="S7" s="115">
        <v>3</v>
      </c>
      <c r="T7" s="116" t="s">
        <v>1686</v>
      </c>
      <c r="U7" s="116">
        <v>4</v>
      </c>
      <c r="V7" s="9" t="s">
        <v>3294</v>
      </c>
      <c r="W7" s="9"/>
      <c r="X7" s="9"/>
      <c r="Y7" s="9"/>
      <c r="Z7" s="300"/>
      <c r="AB7" s="115">
        <v>3</v>
      </c>
      <c r="AC7" s="116" t="s">
        <v>1687</v>
      </c>
      <c r="AD7" s="116">
        <v>3</v>
      </c>
      <c r="AE7" s="9" t="s">
        <v>3307</v>
      </c>
      <c r="AF7" s="9"/>
      <c r="AG7" s="9"/>
      <c r="AH7" s="9"/>
      <c r="AI7" s="300"/>
    </row>
    <row r="8" spans="1:35" ht="12.75">
      <c r="A8" s="115">
        <v>4</v>
      </c>
      <c r="B8" s="116" t="s">
        <v>219</v>
      </c>
      <c r="C8" s="116">
        <v>8</v>
      </c>
      <c r="D8" s="9" t="s">
        <v>3250</v>
      </c>
      <c r="E8" s="9"/>
      <c r="F8" s="9"/>
      <c r="G8" s="9"/>
      <c r="H8" s="300"/>
      <c r="J8" s="115">
        <v>4</v>
      </c>
      <c r="K8" s="116" t="s">
        <v>1499</v>
      </c>
      <c r="L8" s="116">
        <v>6</v>
      </c>
      <c r="M8" s="9" t="s">
        <v>3281</v>
      </c>
      <c r="N8" s="9"/>
      <c r="O8" s="9"/>
      <c r="P8" s="9"/>
      <c r="Q8" s="300"/>
      <c r="S8" s="115">
        <v>4</v>
      </c>
      <c r="T8" s="116" t="s">
        <v>1686</v>
      </c>
      <c r="U8" s="116">
        <v>4</v>
      </c>
      <c r="V8" s="9" t="s">
        <v>3295</v>
      </c>
      <c r="W8" s="9"/>
      <c r="X8" s="9"/>
      <c r="Y8" s="9"/>
      <c r="Z8" s="300"/>
      <c r="AB8" s="115"/>
      <c r="AC8" s="116"/>
      <c r="AD8" s="116"/>
      <c r="AE8" s="9"/>
      <c r="AF8" s="9"/>
      <c r="AG8" s="9"/>
      <c r="AH8" s="9"/>
      <c r="AI8" s="300"/>
    </row>
    <row r="9" spans="1:35" ht="12.75">
      <c r="A9" s="115">
        <v>5</v>
      </c>
      <c r="B9" s="116" t="s">
        <v>219</v>
      </c>
      <c r="C9" s="116">
        <v>8</v>
      </c>
      <c r="D9" s="9" t="s">
        <v>3251</v>
      </c>
      <c r="E9" s="9"/>
      <c r="F9" s="9"/>
      <c r="G9" s="9"/>
      <c r="H9" s="300"/>
      <c r="J9" s="115">
        <v>5</v>
      </c>
      <c r="K9" s="116" t="s">
        <v>1499</v>
      </c>
      <c r="L9" s="116">
        <v>6</v>
      </c>
      <c r="M9" s="9" t="s">
        <v>3282</v>
      </c>
      <c r="N9" s="9"/>
      <c r="O9" s="9"/>
      <c r="P9" s="9"/>
      <c r="Q9" s="300"/>
      <c r="S9" s="115">
        <v>5</v>
      </c>
      <c r="T9" s="116" t="s">
        <v>1686</v>
      </c>
      <c r="U9" s="116">
        <v>4</v>
      </c>
      <c r="V9" s="9" t="s">
        <v>3266</v>
      </c>
      <c r="W9" s="9"/>
      <c r="X9" s="9"/>
      <c r="Y9" s="9"/>
      <c r="Z9" s="300"/>
      <c r="AB9" s="115"/>
      <c r="AC9" s="116"/>
      <c r="AD9" s="116"/>
      <c r="AE9" s="9"/>
      <c r="AF9" s="9"/>
      <c r="AG9" s="9"/>
      <c r="AH9" s="9"/>
      <c r="AI9" s="300"/>
    </row>
    <row r="10" spans="1:35" ht="12.75">
      <c r="A10" s="115">
        <v>6</v>
      </c>
      <c r="B10" s="116" t="s">
        <v>219</v>
      </c>
      <c r="C10" s="116">
        <v>8</v>
      </c>
      <c r="D10" s="9" t="s">
        <v>3252</v>
      </c>
      <c r="E10" s="9"/>
      <c r="F10" s="9"/>
      <c r="G10" s="9"/>
      <c r="H10" s="300"/>
      <c r="J10" s="115">
        <v>6</v>
      </c>
      <c r="K10" s="116" t="s">
        <v>1499</v>
      </c>
      <c r="L10" s="116">
        <v>6</v>
      </c>
      <c r="M10" s="9" t="s">
        <v>3283</v>
      </c>
      <c r="N10" s="9"/>
      <c r="O10" s="9"/>
      <c r="P10" s="9"/>
      <c r="Q10" s="300"/>
      <c r="S10" s="115">
        <v>6</v>
      </c>
      <c r="T10" s="116" t="s">
        <v>1686</v>
      </c>
      <c r="U10" s="116">
        <v>4</v>
      </c>
      <c r="V10" s="9" t="s">
        <v>3296</v>
      </c>
      <c r="W10" s="9"/>
      <c r="X10" s="9"/>
      <c r="Y10" s="9"/>
      <c r="Z10" s="300"/>
      <c r="AB10" s="115"/>
      <c r="AC10" s="116"/>
      <c r="AD10" s="116"/>
      <c r="AE10" s="9"/>
      <c r="AF10" s="9"/>
      <c r="AG10" s="9"/>
      <c r="AH10" s="9"/>
      <c r="AI10" s="300"/>
    </row>
    <row r="11" spans="1:35" ht="12.75">
      <c r="A11" s="115">
        <v>7</v>
      </c>
      <c r="B11" s="116" t="s">
        <v>219</v>
      </c>
      <c r="C11" s="116">
        <v>8</v>
      </c>
      <c r="D11" s="9" t="s">
        <v>3253</v>
      </c>
      <c r="E11" s="9"/>
      <c r="F11" s="9"/>
      <c r="G11" s="9"/>
      <c r="H11" s="300"/>
      <c r="J11" s="115"/>
      <c r="K11" s="116"/>
      <c r="L11" s="116"/>
      <c r="M11" s="9"/>
      <c r="N11" s="9"/>
      <c r="O11" s="9"/>
      <c r="P11" s="9"/>
      <c r="Q11" s="300"/>
      <c r="S11" s="115"/>
      <c r="T11" s="116"/>
      <c r="U11" s="116"/>
      <c r="V11" s="9"/>
      <c r="W11" s="9"/>
      <c r="X11" s="9"/>
      <c r="Y11" s="9"/>
      <c r="Z11" s="300"/>
      <c r="AB11" s="115"/>
      <c r="AC11" s="116"/>
      <c r="AD11" s="116"/>
      <c r="AE11" s="9"/>
      <c r="AF11" s="9"/>
      <c r="AG11" s="9"/>
      <c r="AH11" s="9"/>
      <c r="AI11" s="300"/>
    </row>
    <row r="12" spans="1:35" ht="12.75">
      <c r="A12" s="115">
        <v>8</v>
      </c>
      <c r="B12" s="116" t="s">
        <v>219</v>
      </c>
      <c r="C12" s="116">
        <v>8</v>
      </c>
      <c r="D12" s="9" t="s">
        <v>3254</v>
      </c>
      <c r="E12" s="9"/>
      <c r="F12" s="9"/>
      <c r="G12" s="9"/>
      <c r="H12" s="300"/>
      <c r="J12" s="115"/>
      <c r="K12" s="116"/>
      <c r="L12" s="116"/>
      <c r="M12" s="9"/>
      <c r="N12" s="9"/>
      <c r="O12" s="9"/>
      <c r="P12" s="9"/>
      <c r="Q12" s="300"/>
      <c r="S12" s="115"/>
      <c r="T12" s="116"/>
      <c r="U12" s="116"/>
      <c r="V12" s="9"/>
      <c r="W12" s="9"/>
      <c r="X12" s="9"/>
      <c r="Y12" s="9"/>
      <c r="Z12" s="300"/>
      <c r="AB12" s="115"/>
      <c r="AC12" s="116"/>
      <c r="AD12" s="116"/>
      <c r="AE12" s="9"/>
      <c r="AF12" s="9"/>
      <c r="AG12" s="9"/>
      <c r="AH12" s="9"/>
      <c r="AI12" s="300"/>
    </row>
    <row r="13" spans="1:35" ht="12.75">
      <c r="A13" s="115">
        <v>9</v>
      </c>
      <c r="B13" s="116" t="s">
        <v>219</v>
      </c>
      <c r="C13" s="116">
        <v>8</v>
      </c>
      <c r="D13" s="9" t="s">
        <v>3255</v>
      </c>
      <c r="E13" s="9"/>
      <c r="F13" s="9"/>
      <c r="G13" s="9"/>
      <c r="H13" s="300"/>
      <c r="J13" s="115"/>
      <c r="K13" s="116"/>
      <c r="L13" s="116"/>
      <c r="M13" s="9"/>
      <c r="N13" s="9"/>
      <c r="O13" s="9"/>
      <c r="P13" s="9"/>
      <c r="Q13" s="300"/>
      <c r="S13" s="115"/>
      <c r="T13" s="116"/>
      <c r="U13" s="116"/>
      <c r="V13" s="9"/>
      <c r="W13" s="9"/>
      <c r="X13" s="9"/>
      <c r="Y13" s="9"/>
      <c r="Z13" s="300"/>
      <c r="AB13" s="115"/>
      <c r="AC13" s="116"/>
      <c r="AD13" s="116"/>
      <c r="AE13" s="9"/>
      <c r="AF13" s="9"/>
      <c r="AG13" s="9"/>
      <c r="AH13" s="9"/>
      <c r="AI13" s="300"/>
    </row>
    <row r="14" spans="1:35" ht="13.5" thickBot="1">
      <c r="A14" s="115"/>
      <c r="B14" s="116"/>
      <c r="C14" s="116"/>
      <c r="D14" s="9"/>
      <c r="E14" s="9"/>
      <c r="F14" s="9"/>
      <c r="G14" s="9"/>
      <c r="H14" s="300"/>
      <c r="J14" s="115"/>
      <c r="K14" s="116"/>
      <c r="L14" s="116"/>
      <c r="M14" s="9"/>
      <c r="N14" s="9"/>
      <c r="O14" s="9"/>
      <c r="P14" s="9"/>
      <c r="Q14" s="300"/>
      <c r="S14" s="115"/>
      <c r="T14" s="116"/>
      <c r="U14" s="116"/>
      <c r="V14" s="9"/>
      <c r="W14" s="9"/>
      <c r="X14" s="9"/>
      <c r="Y14" s="9"/>
      <c r="Z14" s="300"/>
      <c r="AB14" s="115"/>
      <c r="AC14" s="116"/>
      <c r="AD14" s="116"/>
      <c r="AE14" s="9"/>
      <c r="AF14" s="9"/>
      <c r="AG14" s="9"/>
      <c r="AH14" s="9"/>
      <c r="AI14" s="300"/>
    </row>
    <row r="15" spans="1:35" ht="13.5" thickBot="1">
      <c r="A15" s="493"/>
      <c r="B15" s="494"/>
      <c r="C15" s="494"/>
      <c r="D15" s="490"/>
      <c r="E15" s="490"/>
      <c r="F15" s="490"/>
      <c r="G15" s="490"/>
      <c r="H15" s="495"/>
      <c r="J15" s="493"/>
      <c r="K15" s="494"/>
      <c r="L15" s="494"/>
      <c r="M15" s="490"/>
      <c r="N15" s="490"/>
      <c r="O15" s="490"/>
      <c r="P15" s="490"/>
      <c r="Q15" s="495"/>
      <c r="S15" s="493"/>
      <c r="T15" s="494"/>
      <c r="U15" s="494"/>
      <c r="V15" s="490"/>
      <c r="W15" s="490"/>
      <c r="X15" s="490"/>
      <c r="Y15" s="490"/>
      <c r="Z15" s="495"/>
      <c r="AB15" s="493"/>
      <c r="AC15" s="494"/>
      <c r="AD15" s="494"/>
      <c r="AE15" s="490"/>
      <c r="AF15" s="490"/>
      <c r="AG15" s="490"/>
      <c r="AH15" s="490"/>
      <c r="AI15" s="495"/>
    </row>
    <row r="16" spans="1:17" ht="12.75">
      <c r="A16" s="115"/>
      <c r="B16" s="116"/>
      <c r="C16" s="116"/>
      <c r="D16" s="9"/>
      <c r="E16" s="9"/>
      <c r="F16" s="9"/>
      <c r="G16" s="9"/>
      <c r="H16" s="9"/>
      <c r="J16" s="116"/>
      <c r="K16" s="116"/>
      <c r="L16" s="116"/>
      <c r="M16" s="9"/>
      <c r="N16" s="9"/>
      <c r="O16" s="9"/>
      <c r="P16" s="9"/>
      <c r="Q16" s="9"/>
    </row>
    <row r="17" spans="1:17" ht="12.75">
      <c r="A17" s="116"/>
      <c r="B17" s="116"/>
      <c r="C17" s="116"/>
      <c r="D17" s="9"/>
      <c r="E17" s="9"/>
      <c r="F17" s="9"/>
      <c r="G17" s="9"/>
      <c r="H17" s="9"/>
      <c r="J17" s="116"/>
      <c r="K17" s="116"/>
      <c r="L17" s="116"/>
      <c r="M17" s="9"/>
      <c r="N17" s="9"/>
      <c r="O17" s="9"/>
      <c r="P17" s="9"/>
      <c r="Q17" s="9"/>
    </row>
    <row r="18" spans="1:17" ht="13.5" thickBot="1">
      <c r="A18" s="115"/>
      <c r="B18" s="116"/>
      <c r="C18" s="116"/>
      <c r="D18" s="9"/>
      <c r="E18" s="9"/>
      <c r="F18" s="9"/>
      <c r="G18" s="9"/>
      <c r="H18" s="129"/>
      <c r="J18" s="116"/>
      <c r="K18" s="116"/>
      <c r="L18" s="116"/>
      <c r="M18" s="9"/>
      <c r="N18" s="9"/>
      <c r="O18" s="9"/>
      <c r="P18" s="9"/>
      <c r="Q18" s="9"/>
    </row>
    <row r="19" spans="1:35" ht="13.5" thickBot="1">
      <c r="A19" s="493"/>
      <c r="B19" s="490" t="s">
        <v>3259</v>
      </c>
      <c r="C19" s="491"/>
      <c r="D19" s="491"/>
      <c r="E19" s="490" t="s">
        <v>3247</v>
      </c>
      <c r="F19" s="491"/>
      <c r="G19" s="490"/>
      <c r="H19" s="131"/>
      <c r="J19" s="489"/>
      <c r="K19" s="490" t="s">
        <v>3276</v>
      </c>
      <c r="L19" s="491"/>
      <c r="M19" s="491"/>
      <c r="N19" s="490" t="s">
        <v>3277</v>
      </c>
      <c r="O19" s="491"/>
      <c r="P19" s="491"/>
      <c r="Q19" s="492"/>
      <c r="S19" s="489"/>
      <c r="T19" s="490" t="s">
        <v>3291</v>
      </c>
      <c r="U19" s="491"/>
      <c r="V19" s="491"/>
      <c r="W19" s="490" t="s">
        <v>3290</v>
      </c>
      <c r="X19" s="491"/>
      <c r="Y19" s="491"/>
      <c r="Z19" s="492"/>
      <c r="AB19" s="489"/>
      <c r="AC19" s="490" t="s">
        <v>3304</v>
      </c>
      <c r="AD19" s="491"/>
      <c r="AE19" s="491"/>
      <c r="AF19" s="490" t="s">
        <v>3303</v>
      </c>
      <c r="AG19" s="491"/>
      <c r="AH19" s="491"/>
      <c r="AI19" s="492"/>
    </row>
    <row r="20" spans="1:35" ht="13.5" thickBot="1">
      <c r="A20" s="496" t="s">
        <v>1098</v>
      </c>
      <c r="B20" s="490" t="s">
        <v>1100</v>
      </c>
      <c r="C20" s="490" t="s">
        <v>1099</v>
      </c>
      <c r="D20" s="490" t="s">
        <v>1101</v>
      </c>
      <c r="E20" s="490"/>
      <c r="F20" s="490"/>
      <c r="G20" s="490"/>
      <c r="H20" s="495"/>
      <c r="J20" s="496" t="s">
        <v>1098</v>
      </c>
      <c r="K20" s="490" t="s">
        <v>1100</v>
      </c>
      <c r="L20" s="490" t="s">
        <v>1099</v>
      </c>
      <c r="M20" s="490" t="s">
        <v>1101</v>
      </c>
      <c r="N20" s="490"/>
      <c r="O20" s="490"/>
      <c r="P20" s="490"/>
      <c r="Q20" s="495"/>
      <c r="S20" s="496" t="s">
        <v>1098</v>
      </c>
      <c r="T20" s="490" t="s">
        <v>1100</v>
      </c>
      <c r="U20" s="490" t="s">
        <v>1099</v>
      </c>
      <c r="V20" s="490" t="s">
        <v>1101</v>
      </c>
      <c r="W20" s="490"/>
      <c r="X20" s="490"/>
      <c r="Y20" s="490"/>
      <c r="Z20" s="495"/>
      <c r="AB20" s="496" t="s">
        <v>1098</v>
      </c>
      <c r="AC20" s="490" t="s">
        <v>1100</v>
      </c>
      <c r="AD20" s="490" t="s">
        <v>1099</v>
      </c>
      <c r="AE20" s="490" t="s">
        <v>1101</v>
      </c>
      <c r="AF20" s="490"/>
      <c r="AG20" s="490"/>
      <c r="AH20" s="490"/>
      <c r="AI20" s="495"/>
    </row>
    <row r="21" spans="1:35" ht="12.75">
      <c r="A21" s="115">
        <v>1</v>
      </c>
      <c r="B21" s="116" t="s">
        <v>219</v>
      </c>
      <c r="C21" s="116">
        <v>8</v>
      </c>
      <c r="D21" s="9" t="s">
        <v>3260</v>
      </c>
      <c r="E21" s="9"/>
      <c r="F21" s="9"/>
      <c r="G21" s="9"/>
      <c r="H21" s="300"/>
      <c r="J21" s="115">
        <v>1</v>
      </c>
      <c r="K21" s="116" t="s">
        <v>1499</v>
      </c>
      <c r="L21" s="116">
        <v>6</v>
      </c>
      <c r="M21" s="9" t="s">
        <v>3249</v>
      </c>
      <c r="N21" s="9"/>
      <c r="O21" s="9"/>
      <c r="P21" s="9"/>
      <c r="Q21" s="300"/>
      <c r="S21" s="115">
        <v>1</v>
      </c>
      <c r="T21" s="116" t="s">
        <v>1686</v>
      </c>
      <c r="U21" s="116">
        <v>4</v>
      </c>
      <c r="V21" s="9" t="s">
        <v>3297</v>
      </c>
      <c r="W21" s="9"/>
      <c r="X21" s="9"/>
      <c r="Y21" s="9"/>
      <c r="Z21" s="300"/>
      <c r="AB21" s="115">
        <v>1</v>
      </c>
      <c r="AC21" s="116" t="s">
        <v>1687</v>
      </c>
      <c r="AD21" s="116">
        <v>3</v>
      </c>
      <c r="AE21" s="9" t="s">
        <v>3308</v>
      </c>
      <c r="AF21" s="9"/>
      <c r="AG21" s="9"/>
      <c r="AH21" s="9"/>
      <c r="AI21" s="300"/>
    </row>
    <row r="22" spans="1:35" ht="12.75">
      <c r="A22" s="115">
        <v>2</v>
      </c>
      <c r="B22" s="116" t="s">
        <v>219</v>
      </c>
      <c r="C22" s="116">
        <v>8</v>
      </c>
      <c r="D22" s="9" t="s">
        <v>3261</v>
      </c>
      <c r="E22" s="9"/>
      <c r="F22" s="9"/>
      <c r="G22" s="9"/>
      <c r="H22" s="300"/>
      <c r="J22" s="115">
        <v>2</v>
      </c>
      <c r="K22" s="116" t="s">
        <v>1499</v>
      </c>
      <c r="L22" s="116">
        <v>6</v>
      </c>
      <c r="M22" s="9" t="s">
        <v>3284</v>
      </c>
      <c r="N22" s="9"/>
      <c r="O22" s="9"/>
      <c r="P22" s="9"/>
      <c r="Q22" s="300"/>
      <c r="S22" s="115">
        <v>2</v>
      </c>
      <c r="T22" s="116" t="s">
        <v>1686</v>
      </c>
      <c r="U22" s="116">
        <v>4</v>
      </c>
      <c r="V22" s="9" t="s">
        <v>3283</v>
      </c>
      <c r="W22" s="9"/>
      <c r="X22" s="9"/>
      <c r="Y22" s="9"/>
      <c r="Z22" s="300"/>
      <c r="AB22" s="497"/>
      <c r="AC22" s="498"/>
      <c r="AD22" s="498"/>
      <c r="AE22" s="9" t="s">
        <v>3354</v>
      </c>
      <c r="AF22" s="9"/>
      <c r="AG22" s="9"/>
      <c r="AH22" s="9"/>
      <c r="AI22" s="300"/>
    </row>
    <row r="23" spans="1:35" ht="12.75">
      <c r="A23" s="115">
        <v>3</v>
      </c>
      <c r="B23" s="116" t="s">
        <v>219</v>
      </c>
      <c r="C23" s="116">
        <v>8</v>
      </c>
      <c r="D23" s="9" t="s">
        <v>3262</v>
      </c>
      <c r="E23" s="9"/>
      <c r="F23" s="9"/>
      <c r="G23" s="9"/>
      <c r="H23" s="300"/>
      <c r="J23" s="115">
        <v>3</v>
      </c>
      <c r="K23" s="116" t="s">
        <v>1499</v>
      </c>
      <c r="L23" s="116">
        <v>6</v>
      </c>
      <c r="M23" s="9" t="s">
        <v>3285</v>
      </c>
      <c r="N23" s="9"/>
      <c r="O23" s="9"/>
      <c r="P23" s="9"/>
      <c r="Q23" s="300"/>
      <c r="S23" s="115">
        <v>3</v>
      </c>
      <c r="T23" s="116" t="s">
        <v>1686</v>
      </c>
      <c r="U23" s="116">
        <v>4</v>
      </c>
      <c r="V23" s="9" t="s">
        <v>3298</v>
      </c>
      <c r="W23" s="9"/>
      <c r="X23" s="9"/>
      <c r="Y23" s="9"/>
      <c r="Z23" s="300"/>
      <c r="AB23" s="115">
        <v>2</v>
      </c>
      <c r="AC23" s="116" t="s">
        <v>1687</v>
      </c>
      <c r="AD23" s="116">
        <v>3</v>
      </c>
      <c r="AE23" s="9" t="s">
        <v>3309</v>
      </c>
      <c r="AF23" s="9"/>
      <c r="AG23" s="9"/>
      <c r="AH23" s="9"/>
      <c r="AI23" s="300"/>
    </row>
    <row r="24" spans="1:35" ht="12.75">
      <c r="A24" s="115">
        <v>4</v>
      </c>
      <c r="B24" s="116" t="s">
        <v>219</v>
      </c>
      <c r="C24" s="116">
        <v>8</v>
      </c>
      <c r="D24" s="9" t="s">
        <v>3263</v>
      </c>
      <c r="E24" s="9"/>
      <c r="F24" s="9"/>
      <c r="G24" s="9"/>
      <c r="H24" s="300"/>
      <c r="J24" s="115">
        <v>4</v>
      </c>
      <c r="K24" s="116" t="s">
        <v>1499</v>
      </c>
      <c r="L24" s="116">
        <v>6</v>
      </c>
      <c r="M24" s="9" t="s">
        <v>3286</v>
      </c>
      <c r="N24" s="9"/>
      <c r="O24" s="9"/>
      <c r="P24" s="9"/>
      <c r="Q24" s="300"/>
      <c r="S24" s="115">
        <v>4</v>
      </c>
      <c r="T24" s="116" t="s">
        <v>1686</v>
      </c>
      <c r="U24" s="116">
        <v>4</v>
      </c>
      <c r="V24" s="9" t="s">
        <v>3299</v>
      </c>
      <c r="W24" s="9"/>
      <c r="X24" s="9"/>
      <c r="Y24" s="9"/>
      <c r="Z24" s="300"/>
      <c r="AB24" s="115">
        <v>3</v>
      </c>
      <c r="AC24" s="116" t="s">
        <v>1687</v>
      </c>
      <c r="AD24" s="116">
        <v>3</v>
      </c>
      <c r="AE24" s="9" t="s">
        <v>3310</v>
      </c>
      <c r="AF24" s="9"/>
      <c r="AG24" s="9"/>
      <c r="AH24" s="9"/>
      <c r="AI24" s="300"/>
    </row>
    <row r="25" spans="1:35" ht="12.75">
      <c r="A25" s="115">
        <v>5</v>
      </c>
      <c r="B25" s="116" t="s">
        <v>219</v>
      </c>
      <c r="C25" s="116">
        <v>8</v>
      </c>
      <c r="D25" s="9" t="s">
        <v>3264</v>
      </c>
      <c r="E25" s="9"/>
      <c r="F25" s="9"/>
      <c r="G25" s="9"/>
      <c r="H25" s="300"/>
      <c r="J25" s="115">
        <v>5</v>
      </c>
      <c r="K25" s="116" t="s">
        <v>1499</v>
      </c>
      <c r="L25" s="116">
        <v>6</v>
      </c>
      <c r="M25" s="9" t="s">
        <v>3287</v>
      </c>
      <c r="N25" s="9"/>
      <c r="O25" s="9"/>
      <c r="P25" s="9"/>
      <c r="Q25" s="300"/>
      <c r="S25" s="115">
        <v>5</v>
      </c>
      <c r="T25" s="116" t="s">
        <v>1686</v>
      </c>
      <c r="U25" s="116">
        <v>4</v>
      </c>
      <c r="V25" s="9" t="s">
        <v>3300</v>
      </c>
      <c r="W25" s="9"/>
      <c r="X25" s="9"/>
      <c r="Y25" s="9"/>
      <c r="Z25" s="300"/>
      <c r="AB25" s="115"/>
      <c r="AC25" s="116"/>
      <c r="AD25" s="116"/>
      <c r="AE25" s="9"/>
      <c r="AF25" s="9"/>
      <c r="AG25" s="9"/>
      <c r="AH25" s="9"/>
      <c r="AI25" s="300"/>
    </row>
    <row r="26" spans="1:35" ht="12.75">
      <c r="A26" s="115">
        <v>6</v>
      </c>
      <c r="B26" s="116" t="s">
        <v>219</v>
      </c>
      <c r="C26" s="116">
        <v>8</v>
      </c>
      <c r="D26" s="9" t="s">
        <v>3265</v>
      </c>
      <c r="E26" s="9"/>
      <c r="F26" s="9"/>
      <c r="G26" s="9"/>
      <c r="H26" s="300"/>
      <c r="J26" s="115">
        <v>6</v>
      </c>
      <c r="K26" s="116" t="s">
        <v>1499</v>
      </c>
      <c r="L26" s="116">
        <v>6</v>
      </c>
      <c r="M26" s="9" t="s">
        <v>3288</v>
      </c>
      <c r="N26" s="9"/>
      <c r="O26" s="9"/>
      <c r="P26" s="9"/>
      <c r="Q26" s="300"/>
      <c r="S26" s="115">
        <v>6</v>
      </c>
      <c r="T26" s="116" t="s">
        <v>1686</v>
      </c>
      <c r="U26" s="116">
        <v>4</v>
      </c>
      <c r="V26" s="9" t="s">
        <v>3301</v>
      </c>
      <c r="W26" s="9"/>
      <c r="X26" s="9"/>
      <c r="Y26" s="9"/>
      <c r="Z26" s="300"/>
      <c r="AB26" s="115"/>
      <c r="AC26" s="116"/>
      <c r="AD26" s="116"/>
      <c r="AE26" s="9"/>
      <c r="AF26" s="9"/>
      <c r="AG26" s="9"/>
      <c r="AH26" s="9"/>
      <c r="AI26" s="300"/>
    </row>
    <row r="27" spans="1:35" ht="12.75">
      <c r="A27" s="115">
        <v>7</v>
      </c>
      <c r="B27" s="116" t="s">
        <v>219</v>
      </c>
      <c r="C27" s="116">
        <v>8</v>
      </c>
      <c r="D27" s="9" t="s">
        <v>3266</v>
      </c>
      <c r="E27" s="9"/>
      <c r="F27" s="9"/>
      <c r="G27" s="9"/>
      <c r="H27" s="300"/>
      <c r="J27" s="115"/>
      <c r="K27" s="116"/>
      <c r="L27" s="116"/>
      <c r="M27" s="9"/>
      <c r="N27" s="9"/>
      <c r="O27" s="9"/>
      <c r="P27" s="9"/>
      <c r="Q27" s="300"/>
      <c r="S27" s="115"/>
      <c r="T27" s="116"/>
      <c r="U27" s="116"/>
      <c r="V27" s="9"/>
      <c r="W27" s="9"/>
      <c r="X27" s="9"/>
      <c r="Y27" s="9"/>
      <c r="Z27" s="300"/>
      <c r="AB27" s="115"/>
      <c r="AC27" s="116"/>
      <c r="AD27" s="116"/>
      <c r="AE27" s="9"/>
      <c r="AF27" s="9"/>
      <c r="AG27" s="9"/>
      <c r="AH27" s="9"/>
      <c r="AI27" s="300"/>
    </row>
    <row r="28" spans="1:35" ht="12.75">
      <c r="A28" s="115">
        <v>8</v>
      </c>
      <c r="B28" s="116" t="s">
        <v>219</v>
      </c>
      <c r="C28" s="116">
        <v>8</v>
      </c>
      <c r="D28" s="9" t="s">
        <v>3267</v>
      </c>
      <c r="E28" s="9"/>
      <c r="F28" s="9"/>
      <c r="G28" s="9"/>
      <c r="H28" s="300"/>
      <c r="J28" s="115"/>
      <c r="K28" s="116"/>
      <c r="L28" s="116"/>
      <c r="M28" s="9"/>
      <c r="N28" s="9"/>
      <c r="O28" s="9"/>
      <c r="P28" s="9"/>
      <c r="Q28" s="300"/>
      <c r="S28" s="115"/>
      <c r="T28" s="116"/>
      <c r="U28" s="116"/>
      <c r="V28" s="9"/>
      <c r="W28" s="9"/>
      <c r="X28" s="9"/>
      <c r="Y28" s="9"/>
      <c r="Z28" s="300"/>
      <c r="AB28" s="115"/>
      <c r="AC28" s="116"/>
      <c r="AD28" s="116"/>
      <c r="AE28" s="9"/>
      <c r="AF28" s="9"/>
      <c r="AG28" s="9"/>
      <c r="AH28" s="9"/>
      <c r="AI28" s="300"/>
    </row>
    <row r="29" spans="1:35" ht="12.75">
      <c r="A29" s="115">
        <v>9</v>
      </c>
      <c r="B29" s="116" t="s">
        <v>219</v>
      </c>
      <c r="C29" s="116">
        <v>8</v>
      </c>
      <c r="D29" s="9" t="s">
        <v>3268</v>
      </c>
      <c r="E29" s="9"/>
      <c r="F29" s="9"/>
      <c r="G29" s="9"/>
      <c r="H29" s="300"/>
      <c r="J29" s="115"/>
      <c r="K29" s="116"/>
      <c r="L29" s="116"/>
      <c r="M29" s="9"/>
      <c r="N29" s="9"/>
      <c r="O29" s="9"/>
      <c r="P29" s="9"/>
      <c r="Q29" s="300"/>
      <c r="S29" s="115"/>
      <c r="T29" s="116"/>
      <c r="U29" s="116"/>
      <c r="V29" s="9"/>
      <c r="W29" s="9"/>
      <c r="X29" s="9"/>
      <c r="Y29" s="9"/>
      <c r="Z29" s="300"/>
      <c r="AB29" s="115"/>
      <c r="AC29" s="116"/>
      <c r="AD29" s="116"/>
      <c r="AE29" s="9"/>
      <c r="AF29" s="9"/>
      <c r="AG29" s="9"/>
      <c r="AH29" s="9"/>
      <c r="AI29" s="300"/>
    </row>
    <row r="30" spans="1:35" ht="13.5" thickBot="1">
      <c r="A30" s="301"/>
      <c r="B30" s="129"/>
      <c r="C30" s="129"/>
      <c r="D30" s="129"/>
      <c r="E30" s="129"/>
      <c r="F30" s="129"/>
      <c r="G30" s="129"/>
      <c r="H30" s="131"/>
      <c r="J30" s="115"/>
      <c r="K30" s="116"/>
      <c r="L30" s="116"/>
      <c r="M30" s="9"/>
      <c r="N30" s="9"/>
      <c r="O30" s="9"/>
      <c r="P30" s="9"/>
      <c r="Q30" s="300"/>
      <c r="S30" s="115"/>
      <c r="T30" s="116"/>
      <c r="U30" s="116"/>
      <c r="V30" s="9"/>
      <c r="W30" s="9"/>
      <c r="X30" s="9"/>
      <c r="Y30" s="9"/>
      <c r="Z30" s="300"/>
      <c r="AB30" s="115"/>
      <c r="AC30" s="116"/>
      <c r="AD30" s="116"/>
      <c r="AE30" s="9"/>
      <c r="AF30" s="9"/>
      <c r="AG30" s="9"/>
      <c r="AH30" s="9"/>
      <c r="AI30" s="300"/>
    </row>
    <row r="31" spans="1:35" ht="13.5" thickBot="1">
      <c r="A31" s="489"/>
      <c r="B31" s="491"/>
      <c r="C31" s="491"/>
      <c r="D31" s="491"/>
      <c r="E31" s="491"/>
      <c r="F31" s="491"/>
      <c r="G31" s="491"/>
      <c r="H31" s="492"/>
      <c r="J31" s="493"/>
      <c r="K31" s="494"/>
      <c r="L31" s="494"/>
      <c r="M31" s="490"/>
      <c r="N31" s="490"/>
      <c r="O31" s="490"/>
      <c r="P31" s="490"/>
      <c r="Q31" s="495"/>
      <c r="S31" s="493"/>
      <c r="T31" s="494"/>
      <c r="U31" s="494"/>
      <c r="V31" s="490"/>
      <c r="W31" s="490"/>
      <c r="X31" s="490"/>
      <c r="Y31" s="490"/>
      <c r="Z31" s="495"/>
      <c r="AB31" s="493"/>
      <c r="AC31" s="494"/>
      <c r="AD31" s="494"/>
      <c r="AE31" s="490"/>
      <c r="AF31" s="490"/>
      <c r="AG31" s="490"/>
      <c r="AH31" s="490"/>
      <c r="AI31" s="49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3:T55"/>
  <sheetViews>
    <sheetView zoomScalePageLayoutView="0" workbookViewId="0" topLeftCell="A1">
      <selection activeCell="A21" sqref="A21:H31"/>
    </sheetView>
  </sheetViews>
  <sheetFormatPr defaultColWidth="9.140625" defaultRowHeight="12.75"/>
  <sheetData>
    <row r="3" spans="2:17" ht="13.5" thickBot="1">
      <c r="B3" s="156" t="s">
        <v>3325</v>
      </c>
      <c r="E3" s="156"/>
      <c r="L3" s="156" t="s">
        <v>3311</v>
      </c>
      <c r="O3" s="156"/>
      <c r="P3" s="156" t="s">
        <v>3312</v>
      </c>
      <c r="Q3" s="156"/>
    </row>
    <row r="4" spans="1:18" ht="13.5" thickBot="1">
      <c r="A4" s="496" t="s">
        <v>1098</v>
      </c>
      <c r="B4" s="490" t="s">
        <v>1100</v>
      </c>
      <c r="C4" s="490" t="s">
        <v>1099</v>
      </c>
      <c r="D4" s="490" t="s">
        <v>1101</v>
      </c>
      <c r="E4" s="490"/>
      <c r="F4" s="490"/>
      <c r="G4" s="490"/>
      <c r="H4" s="495"/>
      <c r="K4" s="496" t="s">
        <v>1098</v>
      </c>
      <c r="L4" s="490" t="s">
        <v>1100</v>
      </c>
      <c r="M4" s="490" t="s">
        <v>1099</v>
      </c>
      <c r="N4" s="490" t="s">
        <v>1101</v>
      </c>
      <c r="O4" s="490"/>
      <c r="P4" s="490"/>
      <c r="Q4" s="490"/>
      <c r="R4" s="495"/>
    </row>
    <row r="5" spans="1:18" ht="12.75">
      <c r="A5" s="115">
        <v>1</v>
      </c>
      <c r="B5" s="116" t="s">
        <v>219</v>
      </c>
      <c r="C5" s="116">
        <v>3</v>
      </c>
      <c r="D5" s="9" t="s">
        <v>3327</v>
      </c>
      <c r="E5" s="9"/>
      <c r="F5" s="9"/>
      <c r="G5" s="9"/>
      <c r="H5" s="300"/>
      <c r="K5" s="115">
        <v>1</v>
      </c>
      <c r="L5" s="116" t="s">
        <v>219</v>
      </c>
      <c r="M5" s="116">
        <v>3</v>
      </c>
      <c r="N5" s="9" t="s">
        <v>3313</v>
      </c>
      <c r="O5" s="9"/>
      <c r="P5" s="9"/>
      <c r="Q5" s="9"/>
      <c r="R5" s="300"/>
    </row>
    <row r="6" spans="1:18" ht="12.75">
      <c r="A6" s="115">
        <v>2</v>
      </c>
      <c r="B6" s="116" t="s">
        <v>219</v>
      </c>
      <c r="C6" s="116">
        <v>3</v>
      </c>
      <c r="D6" s="9" t="s">
        <v>3328</v>
      </c>
      <c r="E6" s="9"/>
      <c r="F6" s="9"/>
      <c r="G6" s="9"/>
      <c r="H6" s="300"/>
      <c r="K6" s="115">
        <v>2</v>
      </c>
      <c r="L6" s="116" t="s">
        <v>219</v>
      </c>
      <c r="M6" s="116">
        <v>3</v>
      </c>
      <c r="N6" s="9" t="s">
        <v>3314</v>
      </c>
      <c r="O6" s="9"/>
      <c r="P6" s="9"/>
      <c r="Q6" s="9"/>
      <c r="R6" s="300"/>
    </row>
    <row r="7" spans="1:18" ht="12.75">
      <c r="A7" s="115">
        <v>3</v>
      </c>
      <c r="B7" s="116" t="s">
        <v>219</v>
      </c>
      <c r="C7" s="116">
        <v>3</v>
      </c>
      <c r="D7" s="9" t="s">
        <v>3329</v>
      </c>
      <c r="E7" s="9"/>
      <c r="F7" s="9"/>
      <c r="G7" s="9"/>
      <c r="H7" s="300"/>
      <c r="K7" s="115">
        <v>3</v>
      </c>
      <c r="L7" s="116" t="s">
        <v>219</v>
      </c>
      <c r="M7" s="116">
        <v>3</v>
      </c>
      <c r="N7" s="9" t="s">
        <v>3315</v>
      </c>
      <c r="O7" s="9"/>
      <c r="P7" s="9"/>
      <c r="Q7" s="9"/>
      <c r="R7" s="300"/>
    </row>
    <row r="8" spans="1:18" ht="12.75">
      <c r="A8" s="115">
        <v>4</v>
      </c>
      <c r="B8" s="116" t="s">
        <v>219</v>
      </c>
      <c r="C8" s="116">
        <v>3</v>
      </c>
      <c r="D8" s="9" t="s">
        <v>3330</v>
      </c>
      <c r="E8" s="9"/>
      <c r="F8" s="9"/>
      <c r="G8" s="9"/>
      <c r="H8" s="300"/>
      <c r="K8" s="115">
        <v>4</v>
      </c>
      <c r="L8" s="116" t="s">
        <v>219</v>
      </c>
      <c r="M8" s="116">
        <v>3</v>
      </c>
      <c r="N8" s="9" t="s">
        <v>3316</v>
      </c>
      <c r="O8" s="9"/>
      <c r="P8" s="9"/>
      <c r="Q8" s="9"/>
      <c r="R8" s="300"/>
    </row>
    <row r="9" spans="1:18" ht="12.75">
      <c r="A9" s="115">
        <v>5</v>
      </c>
      <c r="B9" s="116" t="s">
        <v>219</v>
      </c>
      <c r="C9" s="116">
        <v>3</v>
      </c>
      <c r="D9" s="9" t="s">
        <v>3331</v>
      </c>
      <c r="E9" s="9"/>
      <c r="F9" s="9"/>
      <c r="G9" s="9"/>
      <c r="H9" s="300"/>
      <c r="K9" s="115">
        <v>5</v>
      </c>
      <c r="L9" s="116" t="s">
        <v>219</v>
      </c>
      <c r="M9" s="116">
        <v>3</v>
      </c>
      <c r="N9" s="9" t="s">
        <v>3317</v>
      </c>
      <c r="O9" s="9"/>
      <c r="P9" s="9"/>
      <c r="Q9" s="9"/>
      <c r="R9" s="300"/>
    </row>
    <row r="10" spans="1:18" ht="12.75">
      <c r="A10" s="115">
        <v>6</v>
      </c>
      <c r="B10" s="116" t="s">
        <v>219</v>
      </c>
      <c r="C10" s="116">
        <v>3</v>
      </c>
      <c r="D10" s="9" t="s">
        <v>3332</v>
      </c>
      <c r="E10" s="9"/>
      <c r="F10" s="9"/>
      <c r="G10" s="9"/>
      <c r="H10" s="300"/>
      <c r="K10" s="115">
        <v>6</v>
      </c>
      <c r="L10" s="116" t="s">
        <v>219</v>
      </c>
      <c r="M10" s="116">
        <v>3</v>
      </c>
      <c r="N10" s="9" t="s">
        <v>3318</v>
      </c>
      <c r="O10" s="9"/>
      <c r="P10" s="9"/>
      <c r="Q10" s="9"/>
      <c r="R10" s="300"/>
    </row>
    <row r="11" spans="1:18" ht="12.75">
      <c r="A11" s="115">
        <v>7</v>
      </c>
      <c r="B11" s="116" t="s">
        <v>219</v>
      </c>
      <c r="C11" s="116">
        <v>3</v>
      </c>
      <c r="D11" s="9" t="s">
        <v>3333</v>
      </c>
      <c r="E11" s="9"/>
      <c r="F11" s="9"/>
      <c r="G11" s="9"/>
      <c r="H11" s="300"/>
      <c r="K11" s="115">
        <v>7</v>
      </c>
      <c r="L11" s="116" t="s">
        <v>219</v>
      </c>
      <c r="M11" s="116">
        <v>3</v>
      </c>
      <c r="N11" s="9" t="s">
        <v>3319</v>
      </c>
      <c r="O11" s="9"/>
      <c r="P11" s="9"/>
      <c r="Q11" s="9"/>
      <c r="R11" s="300"/>
    </row>
    <row r="12" spans="1:18" ht="12.75">
      <c r="A12" s="115">
        <v>8</v>
      </c>
      <c r="B12" s="116" t="s">
        <v>219</v>
      </c>
      <c r="C12" s="116">
        <v>3</v>
      </c>
      <c r="D12" s="9" t="s">
        <v>3338</v>
      </c>
      <c r="E12" s="9"/>
      <c r="F12" s="9"/>
      <c r="G12" s="9"/>
      <c r="H12" s="300"/>
      <c r="K12" s="115">
        <v>8</v>
      </c>
      <c r="L12" s="116" t="s">
        <v>219</v>
      </c>
      <c r="M12" s="116">
        <v>3</v>
      </c>
      <c r="N12" s="9" t="s">
        <v>3320</v>
      </c>
      <c r="O12" s="9"/>
      <c r="P12" s="9"/>
      <c r="Q12" s="9"/>
      <c r="R12" s="300"/>
    </row>
    <row r="13" spans="1:18" ht="12.75">
      <c r="A13" s="115">
        <v>9</v>
      </c>
      <c r="B13" s="116" t="s">
        <v>219</v>
      </c>
      <c r="C13" s="116">
        <v>3</v>
      </c>
      <c r="D13" s="9" t="s">
        <v>3339</v>
      </c>
      <c r="E13" s="9"/>
      <c r="F13" s="9"/>
      <c r="G13" s="9"/>
      <c r="H13" s="300"/>
      <c r="K13" s="115">
        <v>9</v>
      </c>
      <c r="L13" s="116" t="s">
        <v>219</v>
      </c>
      <c r="M13" s="116">
        <v>3</v>
      </c>
      <c r="N13" s="9" t="s">
        <v>3322</v>
      </c>
      <c r="O13" s="9"/>
      <c r="P13" s="9"/>
      <c r="Q13" s="9"/>
      <c r="R13" s="300"/>
    </row>
    <row r="14" spans="1:18" ht="12.75">
      <c r="A14" s="115">
        <v>10</v>
      </c>
      <c r="B14" s="116" t="s">
        <v>219</v>
      </c>
      <c r="C14" s="116">
        <v>3</v>
      </c>
      <c r="D14" s="9" t="s">
        <v>3334</v>
      </c>
      <c r="E14" s="9"/>
      <c r="F14" s="9"/>
      <c r="G14" s="9"/>
      <c r="H14" s="300"/>
      <c r="K14" s="115">
        <v>10</v>
      </c>
      <c r="L14" s="116" t="s">
        <v>219</v>
      </c>
      <c r="M14" s="116">
        <v>3</v>
      </c>
      <c r="N14" s="9" t="s">
        <v>3321</v>
      </c>
      <c r="O14" s="9"/>
      <c r="P14" s="9"/>
      <c r="Q14" s="9"/>
      <c r="R14" s="300"/>
    </row>
    <row r="15" spans="1:18" ht="12.75">
      <c r="A15" s="115">
        <v>11</v>
      </c>
      <c r="B15" s="116" t="s">
        <v>219</v>
      </c>
      <c r="C15" s="116">
        <v>3</v>
      </c>
      <c r="D15" s="9" t="s">
        <v>3340</v>
      </c>
      <c r="E15" s="9"/>
      <c r="F15" s="9"/>
      <c r="G15" s="9"/>
      <c r="H15" s="300"/>
      <c r="K15" s="115">
        <v>11</v>
      </c>
      <c r="L15" s="116" t="s">
        <v>219</v>
      </c>
      <c r="M15" s="116">
        <v>3</v>
      </c>
      <c r="N15" s="9" t="s">
        <v>3323</v>
      </c>
      <c r="O15" s="9"/>
      <c r="P15" s="9"/>
      <c r="Q15" s="9"/>
      <c r="R15" s="300"/>
    </row>
    <row r="16" spans="1:18" ht="12.75">
      <c r="A16" s="115">
        <v>12</v>
      </c>
      <c r="B16" s="116" t="s">
        <v>219</v>
      </c>
      <c r="C16" s="116">
        <v>3</v>
      </c>
      <c r="D16" s="9" t="s">
        <v>3341</v>
      </c>
      <c r="E16" s="9"/>
      <c r="F16" s="9"/>
      <c r="G16" s="9"/>
      <c r="H16" s="300"/>
      <c r="K16" s="115">
        <v>12</v>
      </c>
      <c r="L16" s="116" t="s">
        <v>219</v>
      </c>
      <c r="M16" s="116">
        <v>3</v>
      </c>
      <c r="N16" s="9" t="s">
        <v>3324</v>
      </c>
      <c r="O16" s="9"/>
      <c r="P16" s="9"/>
      <c r="Q16" s="9"/>
      <c r="R16" s="300"/>
    </row>
    <row r="17" spans="1:18" ht="13.5" thickBot="1">
      <c r="A17" s="128"/>
      <c r="B17" s="256"/>
      <c r="C17" s="256"/>
      <c r="D17" s="129"/>
      <c r="E17" s="129"/>
      <c r="F17" s="129"/>
      <c r="G17" s="129"/>
      <c r="H17" s="131"/>
      <c r="K17" s="128"/>
      <c r="L17" s="256"/>
      <c r="M17" s="256"/>
      <c r="N17" s="129"/>
      <c r="O17" s="129"/>
      <c r="P17" s="129"/>
      <c r="Q17" s="129"/>
      <c r="R17" s="131"/>
    </row>
    <row r="21" spans="2:5" ht="13.5" thickBot="1">
      <c r="B21" s="156" t="s">
        <v>3326</v>
      </c>
      <c r="E21" s="156"/>
    </row>
    <row r="22" spans="1:8" ht="13.5" thickBot="1">
      <c r="A22" s="496" t="s">
        <v>1098</v>
      </c>
      <c r="B22" s="490" t="s">
        <v>1100</v>
      </c>
      <c r="C22" s="490" t="s">
        <v>1099</v>
      </c>
      <c r="D22" s="490" t="s">
        <v>1101</v>
      </c>
      <c r="E22" s="490"/>
      <c r="F22" s="490"/>
      <c r="G22" s="490"/>
      <c r="H22" s="495"/>
    </row>
    <row r="23" spans="1:20" ht="12.75">
      <c r="A23" s="115">
        <v>1</v>
      </c>
      <c r="B23" s="116" t="s">
        <v>1499</v>
      </c>
      <c r="C23" s="116">
        <v>4</v>
      </c>
      <c r="D23" s="9" t="s">
        <v>3327</v>
      </c>
      <c r="E23" s="9"/>
      <c r="F23" s="9"/>
      <c r="G23" s="9"/>
      <c r="H23" s="300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15">
        <v>2</v>
      </c>
      <c r="B24" s="116" t="s">
        <v>1499</v>
      </c>
      <c r="C24" s="116">
        <v>4</v>
      </c>
      <c r="D24" s="9" t="s">
        <v>3328</v>
      </c>
      <c r="E24" s="9"/>
      <c r="F24" s="9"/>
      <c r="G24" s="9"/>
      <c r="H24" s="300"/>
      <c r="L24" s="1"/>
      <c r="M24" s="9"/>
      <c r="N24" s="1"/>
      <c r="O24" s="1"/>
      <c r="P24" s="9"/>
      <c r="Q24" s="9"/>
      <c r="R24" s="9"/>
      <c r="S24" s="1"/>
      <c r="T24" s="1"/>
    </row>
    <row r="25" spans="1:20" ht="12.75">
      <c r="A25" s="115">
        <v>3</v>
      </c>
      <c r="B25" s="116" t="s">
        <v>1499</v>
      </c>
      <c r="C25" s="116">
        <v>4</v>
      </c>
      <c r="D25" s="9" t="s">
        <v>3329</v>
      </c>
      <c r="E25" s="9"/>
      <c r="F25" s="9"/>
      <c r="G25" s="9"/>
      <c r="H25" s="300"/>
      <c r="L25" s="9"/>
      <c r="M25" s="9"/>
      <c r="N25" s="9"/>
      <c r="O25" s="9"/>
      <c r="P25" s="9"/>
      <c r="Q25" s="9"/>
      <c r="R25" s="9"/>
      <c r="S25" s="9"/>
      <c r="T25" s="1"/>
    </row>
    <row r="26" spans="1:20" ht="12.75">
      <c r="A26" s="115">
        <v>4</v>
      </c>
      <c r="B26" s="116" t="s">
        <v>1499</v>
      </c>
      <c r="C26" s="116">
        <v>4</v>
      </c>
      <c r="D26" s="9" t="s">
        <v>3330</v>
      </c>
      <c r="E26" s="9"/>
      <c r="F26" s="9"/>
      <c r="G26" s="9"/>
      <c r="H26" s="300"/>
      <c r="L26" s="116"/>
      <c r="M26" s="116"/>
      <c r="N26" s="116"/>
      <c r="O26" s="9"/>
      <c r="P26" s="9"/>
      <c r="Q26" s="9"/>
      <c r="R26" s="9"/>
      <c r="S26" s="9"/>
      <c r="T26" s="1"/>
    </row>
    <row r="27" spans="1:20" ht="12.75">
      <c r="A27" s="115">
        <v>5</v>
      </c>
      <c r="B27" s="116" t="s">
        <v>1499</v>
      </c>
      <c r="C27" s="116">
        <v>4</v>
      </c>
      <c r="D27" s="9" t="s">
        <v>3331</v>
      </c>
      <c r="E27" s="9"/>
      <c r="F27" s="9"/>
      <c r="G27" s="9"/>
      <c r="H27" s="300"/>
      <c r="L27" s="116"/>
      <c r="M27" s="116"/>
      <c r="N27" s="116"/>
      <c r="O27" s="9"/>
      <c r="P27" s="9"/>
      <c r="Q27" s="9"/>
      <c r="R27" s="9"/>
      <c r="S27" s="9"/>
      <c r="T27" s="1"/>
    </row>
    <row r="28" spans="1:20" ht="12.75">
      <c r="A28" s="115">
        <v>6</v>
      </c>
      <c r="B28" s="116" t="s">
        <v>1499</v>
      </c>
      <c r="C28" s="116">
        <v>4</v>
      </c>
      <c r="D28" s="9" t="s">
        <v>3332</v>
      </c>
      <c r="E28" s="9"/>
      <c r="F28" s="9"/>
      <c r="G28" s="9"/>
      <c r="H28" s="300"/>
      <c r="L28" s="116"/>
      <c r="M28" s="116"/>
      <c r="N28" s="116"/>
      <c r="O28" s="9"/>
      <c r="P28" s="9"/>
      <c r="Q28" s="9"/>
      <c r="R28" s="9"/>
      <c r="S28" s="9"/>
      <c r="T28" s="1"/>
    </row>
    <row r="29" spans="1:20" ht="12.75">
      <c r="A29" s="115">
        <v>7</v>
      </c>
      <c r="B29" s="116" t="s">
        <v>1499</v>
      </c>
      <c r="C29" s="116">
        <v>4</v>
      </c>
      <c r="D29" s="9" t="s">
        <v>3333</v>
      </c>
      <c r="E29" s="9"/>
      <c r="F29" s="9"/>
      <c r="G29" s="9"/>
      <c r="H29" s="300"/>
      <c r="L29" s="116"/>
      <c r="M29" s="116"/>
      <c r="N29" s="116"/>
      <c r="O29" s="9"/>
      <c r="P29" s="9"/>
      <c r="Q29" s="9"/>
      <c r="R29" s="9"/>
      <c r="S29" s="9"/>
      <c r="T29" s="1"/>
    </row>
    <row r="30" spans="1:20" ht="12.75">
      <c r="A30" s="115">
        <v>8</v>
      </c>
      <c r="B30" s="116" t="s">
        <v>1499</v>
      </c>
      <c r="C30" s="116">
        <v>4</v>
      </c>
      <c r="D30" s="9" t="s">
        <v>3334</v>
      </c>
      <c r="E30" s="9"/>
      <c r="F30" s="9"/>
      <c r="G30" s="9"/>
      <c r="H30" s="300"/>
      <c r="L30" s="116"/>
      <c r="M30" s="116"/>
      <c r="N30" s="116"/>
      <c r="O30" s="9"/>
      <c r="P30" s="9"/>
      <c r="Q30" s="9"/>
      <c r="R30" s="9"/>
      <c r="S30" s="9"/>
      <c r="T30" s="1"/>
    </row>
    <row r="31" spans="1:20" ht="12.75">
      <c r="A31" s="115">
        <v>9</v>
      </c>
      <c r="B31" s="116" t="s">
        <v>1499</v>
      </c>
      <c r="C31" s="116">
        <v>4</v>
      </c>
      <c r="D31" s="9" t="s">
        <v>3328</v>
      </c>
      <c r="E31" s="9"/>
      <c r="F31" s="9"/>
      <c r="G31" s="9"/>
      <c r="H31" s="300"/>
      <c r="L31" s="116"/>
      <c r="M31" s="116"/>
      <c r="N31" s="116"/>
      <c r="O31" s="9"/>
      <c r="P31" s="9"/>
      <c r="Q31" s="9"/>
      <c r="R31" s="9"/>
      <c r="S31" s="9"/>
      <c r="T31" s="1"/>
    </row>
    <row r="32" spans="1:20" ht="13.5" thickBot="1">
      <c r="A32" s="469"/>
      <c r="B32" s="255"/>
      <c r="C32" s="255"/>
      <c r="D32" s="255"/>
      <c r="E32" s="255"/>
      <c r="F32" s="255"/>
      <c r="G32" s="255"/>
      <c r="H32" s="445"/>
      <c r="L32" s="116"/>
      <c r="M32" s="116"/>
      <c r="N32" s="116"/>
      <c r="O32" s="9"/>
      <c r="P32" s="9"/>
      <c r="Q32" s="9"/>
      <c r="R32" s="9"/>
      <c r="S32" s="9"/>
      <c r="T32" s="1"/>
    </row>
    <row r="33" spans="12:20" ht="12.75">
      <c r="L33" s="116"/>
      <c r="M33" s="116"/>
      <c r="N33" s="116"/>
      <c r="O33" s="9"/>
      <c r="P33" s="9"/>
      <c r="Q33" s="9"/>
      <c r="R33" s="9"/>
      <c r="S33" s="9"/>
      <c r="T33" s="1"/>
    </row>
    <row r="34" spans="12:20" ht="12.75">
      <c r="L34" s="116"/>
      <c r="M34" s="116"/>
      <c r="N34" s="116"/>
      <c r="O34" s="9"/>
      <c r="P34" s="9"/>
      <c r="Q34" s="9"/>
      <c r="R34" s="9"/>
      <c r="S34" s="9"/>
      <c r="T34" s="1"/>
    </row>
    <row r="35" spans="12:20" ht="12.75">
      <c r="L35" s="116"/>
      <c r="M35" s="116"/>
      <c r="N35" s="116"/>
      <c r="O35" s="9"/>
      <c r="P35" s="9"/>
      <c r="Q35" s="9"/>
      <c r="R35" s="9"/>
      <c r="S35" s="9"/>
      <c r="T35" s="1"/>
    </row>
    <row r="36" spans="2:20" ht="13.5" thickBot="1">
      <c r="B36" s="156" t="s">
        <v>3335</v>
      </c>
      <c r="E36" s="156"/>
      <c r="L36" s="116"/>
      <c r="M36" s="116"/>
      <c r="N36" s="116"/>
      <c r="O36" s="9"/>
      <c r="P36" s="9"/>
      <c r="Q36" s="9"/>
      <c r="R36" s="9"/>
      <c r="S36" s="9"/>
      <c r="T36" s="1"/>
    </row>
    <row r="37" spans="1:20" ht="13.5" thickBot="1">
      <c r="A37" s="496" t="s">
        <v>1098</v>
      </c>
      <c r="B37" s="490" t="s">
        <v>1100</v>
      </c>
      <c r="C37" s="490" t="s">
        <v>1099</v>
      </c>
      <c r="D37" s="490" t="s">
        <v>1101</v>
      </c>
      <c r="E37" s="490"/>
      <c r="F37" s="490"/>
      <c r="G37" s="490"/>
      <c r="H37" s="495"/>
      <c r="L37" s="116"/>
      <c r="M37" s="116"/>
      <c r="N37" s="116"/>
      <c r="O37" s="9"/>
      <c r="P37" s="9"/>
      <c r="Q37" s="9"/>
      <c r="R37" s="9"/>
      <c r="S37" s="9"/>
      <c r="T37" s="1"/>
    </row>
    <row r="38" spans="1:20" ht="12.75">
      <c r="A38" s="115">
        <v>1</v>
      </c>
      <c r="B38" s="116" t="s">
        <v>1686</v>
      </c>
      <c r="C38" s="116">
        <v>3</v>
      </c>
      <c r="D38" s="9" t="s">
        <v>3327</v>
      </c>
      <c r="E38" s="9"/>
      <c r="F38" s="9"/>
      <c r="G38" s="9"/>
      <c r="H38" s="300"/>
      <c r="L38" s="116"/>
      <c r="M38" s="116"/>
      <c r="N38" s="116"/>
      <c r="O38" s="9"/>
      <c r="P38" s="9"/>
      <c r="Q38" s="9"/>
      <c r="R38" s="9"/>
      <c r="S38" s="9"/>
      <c r="T38" s="1"/>
    </row>
    <row r="39" spans="1:20" ht="12.75">
      <c r="A39" s="115">
        <v>2</v>
      </c>
      <c r="B39" s="116" t="s">
        <v>1686</v>
      </c>
      <c r="C39" s="116">
        <v>3</v>
      </c>
      <c r="D39" s="9" t="s">
        <v>3329</v>
      </c>
      <c r="E39" s="9"/>
      <c r="F39" s="9"/>
      <c r="G39" s="9"/>
      <c r="H39" s="300"/>
      <c r="L39" s="1"/>
      <c r="M39" s="1"/>
      <c r="N39" s="1"/>
      <c r="O39" s="1"/>
      <c r="P39" s="1"/>
      <c r="Q39" s="1"/>
      <c r="R39" s="1"/>
      <c r="S39" s="1"/>
      <c r="T39" s="1"/>
    </row>
    <row r="40" spans="1:8" ht="12.75">
      <c r="A40" s="115">
        <v>3</v>
      </c>
      <c r="B40" s="116" t="s">
        <v>1686</v>
      </c>
      <c r="C40" s="116">
        <v>3</v>
      </c>
      <c r="D40" s="9" t="s">
        <v>3330</v>
      </c>
      <c r="E40" s="9"/>
      <c r="F40" s="9"/>
      <c r="G40" s="9"/>
      <c r="H40" s="300"/>
    </row>
    <row r="41" spans="1:8" ht="12.75">
      <c r="A41" s="115">
        <v>4</v>
      </c>
      <c r="B41" s="116" t="s">
        <v>1686</v>
      </c>
      <c r="C41" s="116">
        <v>3</v>
      </c>
      <c r="D41" s="9" t="s">
        <v>3331</v>
      </c>
      <c r="E41" s="9"/>
      <c r="F41" s="9"/>
      <c r="G41" s="9"/>
      <c r="H41" s="300"/>
    </row>
    <row r="42" spans="1:8" ht="12.75">
      <c r="A42" s="115">
        <v>5</v>
      </c>
      <c r="B42" s="116" t="s">
        <v>1686</v>
      </c>
      <c r="C42" s="116">
        <v>3</v>
      </c>
      <c r="D42" s="9" t="s">
        <v>3332</v>
      </c>
      <c r="E42" s="9"/>
      <c r="F42" s="9"/>
      <c r="G42" s="9"/>
      <c r="H42" s="300"/>
    </row>
    <row r="43" spans="1:8" ht="12.75">
      <c r="A43" s="115">
        <v>6</v>
      </c>
      <c r="B43" s="116" t="s">
        <v>1686</v>
      </c>
      <c r="C43" s="116">
        <v>3</v>
      </c>
      <c r="D43" s="9" t="s">
        <v>3337</v>
      </c>
      <c r="E43" s="9"/>
      <c r="F43" s="9"/>
      <c r="G43" s="9"/>
      <c r="H43" s="300"/>
    </row>
    <row r="44" spans="1:8" ht="13.5" thickBot="1">
      <c r="A44" s="128"/>
      <c r="B44" s="256"/>
      <c r="C44" s="256"/>
      <c r="D44" s="129"/>
      <c r="E44" s="129"/>
      <c r="F44" s="129"/>
      <c r="G44" s="129"/>
      <c r="H44" s="131"/>
    </row>
    <row r="48" spans="2:5" ht="13.5" thickBot="1">
      <c r="B48" s="156" t="s">
        <v>3336</v>
      </c>
      <c r="E48" s="156"/>
    </row>
    <row r="49" spans="1:8" ht="13.5" thickBot="1">
      <c r="A49" s="496" t="s">
        <v>1098</v>
      </c>
      <c r="B49" s="490" t="s">
        <v>1100</v>
      </c>
      <c r="C49" s="490" t="s">
        <v>1099</v>
      </c>
      <c r="D49" s="490" t="s">
        <v>1101</v>
      </c>
      <c r="E49" s="490"/>
      <c r="F49" s="490"/>
      <c r="G49" s="490"/>
      <c r="H49" s="495"/>
    </row>
    <row r="50" spans="1:8" ht="12.75">
      <c r="A50" s="115">
        <v>1</v>
      </c>
      <c r="B50" s="116" t="s">
        <v>1687</v>
      </c>
      <c r="C50" s="116">
        <v>2</v>
      </c>
      <c r="D50" s="9" t="s">
        <v>3327</v>
      </c>
      <c r="E50" s="9"/>
      <c r="F50" s="9"/>
      <c r="G50" s="9"/>
      <c r="H50" s="300"/>
    </row>
    <row r="51" spans="1:8" ht="12.75">
      <c r="A51" s="115">
        <v>2</v>
      </c>
      <c r="B51" s="116" t="s">
        <v>1687</v>
      </c>
      <c r="C51" s="116">
        <v>2</v>
      </c>
      <c r="D51" s="9" t="s">
        <v>3329</v>
      </c>
      <c r="E51" s="9"/>
      <c r="F51" s="9"/>
      <c r="G51" s="9"/>
      <c r="H51" s="300"/>
    </row>
    <row r="52" spans="1:8" ht="12.75">
      <c r="A52" s="115">
        <v>3</v>
      </c>
      <c r="B52" s="116" t="s">
        <v>1687</v>
      </c>
      <c r="C52" s="116">
        <v>2</v>
      </c>
      <c r="D52" s="9" t="s">
        <v>3330</v>
      </c>
      <c r="E52" s="9"/>
      <c r="F52" s="9"/>
      <c r="G52" s="9"/>
      <c r="H52" s="300"/>
    </row>
    <row r="53" spans="1:8" ht="12.75">
      <c r="A53" s="115">
        <v>4</v>
      </c>
      <c r="B53" s="116" t="s">
        <v>1687</v>
      </c>
      <c r="C53" s="116">
        <v>2</v>
      </c>
      <c r="D53" s="9" t="s">
        <v>3331</v>
      </c>
      <c r="E53" s="9"/>
      <c r="F53" s="9"/>
      <c r="G53" s="9"/>
      <c r="H53" s="300"/>
    </row>
    <row r="54" spans="1:8" ht="12.75">
      <c r="A54" s="115">
        <v>5</v>
      </c>
      <c r="B54" s="116" t="s">
        <v>1687</v>
      </c>
      <c r="C54" s="116">
        <v>1</v>
      </c>
      <c r="D54" s="9" t="s">
        <v>3337</v>
      </c>
      <c r="E54" s="9"/>
      <c r="F54" s="9"/>
      <c r="G54" s="9"/>
      <c r="H54" s="300"/>
    </row>
    <row r="55" spans="1:8" ht="13.5" thickBot="1">
      <c r="A55" s="128"/>
      <c r="B55" s="256"/>
      <c r="C55" s="256"/>
      <c r="D55" s="129"/>
      <c r="E55" s="129"/>
      <c r="F55" s="129"/>
      <c r="G55" s="129"/>
      <c r="H55" s="1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Flying Phoenix</dc:creator>
  <cp:keywords/>
  <dc:description/>
  <cp:lastModifiedBy>Jim Landis</cp:lastModifiedBy>
  <cp:lastPrinted>2021-08-09T19:36:06Z</cp:lastPrinted>
  <dcterms:created xsi:type="dcterms:W3CDTF">2018-01-08T19:00:38Z</dcterms:created>
  <dcterms:modified xsi:type="dcterms:W3CDTF">2024-01-11T18:27:18Z</dcterms:modified>
  <cp:category/>
  <cp:version/>
  <cp:contentType/>
  <cp:contentStatus/>
</cp:coreProperties>
</file>